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ly Work\Budget\"/>
    </mc:Choice>
  </mc:AlternateContent>
  <xr:revisionPtr revIDLastSave="0" documentId="13_ncr:1_{F7734808-F979-43F0-9FC2-D17C87A70BEE}" xr6:coauthVersionLast="47" xr6:coauthVersionMax="47" xr10:uidLastSave="{00000000-0000-0000-0000-000000000000}"/>
  <bookViews>
    <workbookView xWindow="-120" yWindow="-120" windowWidth="29040" windowHeight="15720" xr2:uid="{C46E302A-CF32-49AF-B991-EF94776EE13D}"/>
  </bookViews>
  <sheets>
    <sheet name="Budget 2026" sheetId="1" r:id="rId1"/>
  </sheets>
  <externalReferences>
    <externalReference r:id="rId2"/>
  </externalReferences>
  <definedNames>
    <definedName name="BUDGET">'Budget 2026'!$A$1:$H$363</definedName>
    <definedName name="OSDEBT">'Budget 2026'!#REF!</definedName>
    <definedName name="_xlnm.Print_Area" localSheetId="0">'Budget 2026'!$A$1:$H$365</definedName>
    <definedName name="Print_Area_MI" localSheetId="0">'Budget 2026'!$A$1:$H$364</definedName>
    <definedName name="_xlnm.Print_Titles" localSheetId="0">'Budget 2026'!$1:$10</definedName>
    <definedName name="RATES">'Budget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5" i="1" l="1"/>
  <c r="F355" i="1"/>
  <c r="E355" i="1"/>
  <c r="E338" i="1" s="1"/>
  <c r="E346" i="1" s="1"/>
  <c r="E358" i="1" s="1"/>
  <c r="D355" i="1"/>
  <c r="H353" i="1"/>
  <c r="H350" i="1"/>
  <c r="H340" i="1" s="1"/>
  <c r="F346" i="1"/>
  <c r="F358" i="1" s="1"/>
  <c r="D346" i="1"/>
  <c r="D358" i="1" s="1"/>
  <c r="D362" i="1" s="1"/>
  <c r="G340" i="1"/>
  <c r="G346" i="1" s="1"/>
  <c r="G358" i="1" s="1"/>
  <c r="H338" i="1"/>
  <c r="H326" i="1"/>
  <c r="G326" i="1"/>
  <c r="E326" i="1"/>
  <c r="D326" i="1"/>
  <c r="F325" i="1"/>
  <c r="F326" i="1" s="1"/>
  <c r="G316" i="1"/>
  <c r="F316" i="1"/>
  <c r="E316" i="1"/>
  <c r="D316" i="1"/>
  <c r="H312" i="1"/>
  <c r="G312" i="1"/>
  <c r="H307" i="1"/>
  <c r="H305" i="1"/>
  <c r="G302" i="1"/>
  <c r="F302" i="1"/>
  <c r="E302" i="1"/>
  <c r="D302" i="1"/>
  <c r="H301" i="1"/>
  <c r="H302" i="1" s="1"/>
  <c r="H291" i="1"/>
  <c r="G291" i="1"/>
  <c r="F291" i="1"/>
  <c r="E291" i="1"/>
  <c r="D291" i="1"/>
  <c r="H279" i="1"/>
  <c r="G279" i="1"/>
  <c r="F279" i="1"/>
  <c r="E279" i="1"/>
  <c r="D279" i="1"/>
  <c r="H269" i="1"/>
  <c r="G269" i="1"/>
  <c r="F269" i="1"/>
  <c r="E269" i="1"/>
  <c r="D269" i="1"/>
  <c r="H264" i="1"/>
  <c r="G264" i="1"/>
  <c r="F264" i="1"/>
  <c r="E264" i="1"/>
  <c r="D264" i="1"/>
  <c r="H254" i="1"/>
  <c r="G254" i="1"/>
  <c r="E254" i="1"/>
  <c r="D254" i="1"/>
  <c r="F253" i="1"/>
  <c r="F254" i="1" s="1"/>
  <c r="G246" i="1"/>
  <c r="F246" i="1"/>
  <c r="E246" i="1"/>
  <c r="D246" i="1"/>
  <c r="H243" i="1"/>
  <c r="H242" i="1"/>
  <c r="H246" i="1" s="1"/>
  <c r="H239" i="1"/>
  <c r="G239" i="1"/>
  <c r="F239" i="1"/>
  <c r="E239" i="1"/>
  <c r="D239" i="1"/>
  <c r="G235" i="1"/>
  <c r="F235" i="1"/>
  <c r="E235" i="1"/>
  <c r="D235" i="1"/>
  <c r="H230" i="1"/>
  <c r="G230" i="1"/>
  <c r="G216" i="1"/>
  <c r="H215" i="1"/>
  <c r="G215" i="1"/>
  <c r="H214" i="1"/>
  <c r="H216" i="1" s="1"/>
  <c r="G210" i="1"/>
  <c r="F210" i="1"/>
  <c r="E210" i="1"/>
  <c r="D210" i="1"/>
  <c r="H205" i="1"/>
  <c r="H210" i="1" s="1"/>
  <c r="H202" i="1"/>
  <c r="G202" i="1"/>
  <c r="F202" i="1"/>
  <c r="E202" i="1"/>
  <c r="D202" i="1"/>
  <c r="H191" i="1"/>
  <c r="G191" i="1"/>
  <c r="F191" i="1"/>
  <c r="E191" i="1"/>
  <c r="D191" i="1"/>
  <c r="H185" i="1"/>
  <c r="G185" i="1"/>
  <c r="F185" i="1"/>
  <c r="E185" i="1"/>
  <c r="D185" i="1"/>
  <c r="H176" i="1"/>
  <c r="G176" i="1"/>
  <c r="F176" i="1"/>
  <c r="E176" i="1"/>
  <c r="D176" i="1"/>
  <c r="H175" i="1"/>
  <c r="H168" i="1"/>
  <c r="G164" i="1"/>
  <c r="F164" i="1"/>
  <c r="E164" i="1"/>
  <c r="D164" i="1"/>
  <c r="H161" i="1"/>
  <c r="H157" i="1"/>
  <c r="H152" i="1"/>
  <c r="H97" i="1" s="1"/>
  <c r="H101" i="1" s="1"/>
  <c r="H149" i="1"/>
  <c r="H164" i="1" s="1"/>
  <c r="H148" i="1"/>
  <c r="G142" i="1"/>
  <c r="F142" i="1"/>
  <c r="E142" i="1"/>
  <c r="D142" i="1"/>
  <c r="H132" i="1"/>
  <c r="H130" i="1"/>
  <c r="H142" i="1" s="1"/>
  <c r="G127" i="1"/>
  <c r="G331" i="1" s="1"/>
  <c r="F127" i="1"/>
  <c r="E127" i="1"/>
  <c r="E331" i="1" s="1"/>
  <c r="D127" i="1"/>
  <c r="D331" i="1" s="1"/>
  <c r="H125" i="1"/>
  <c r="H123" i="1"/>
  <c r="H127" i="1" s="1"/>
  <c r="H108" i="1"/>
  <c r="G108" i="1"/>
  <c r="E108" i="1"/>
  <c r="D108" i="1"/>
  <c r="G101" i="1"/>
  <c r="F101" i="1"/>
  <c r="E101" i="1"/>
  <c r="D101" i="1"/>
  <c r="H100" i="1"/>
  <c r="G97" i="1"/>
  <c r="H82" i="1"/>
  <c r="F82" i="1"/>
  <c r="E82" i="1"/>
  <c r="D82" i="1"/>
  <c r="H76" i="1"/>
  <c r="G76" i="1"/>
  <c r="G82" i="1" s="1"/>
  <c r="G110" i="1" s="1"/>
  <c r="G113" i="1" s="1"/>
  <c r="H63" i="1"/>
  <c r="G63" i="1"/>
  <c r="F63" i="1"/>
  <c r="E63" i="1"/>
  <c r="D63" i="1"/>
  <c r="H58" i="1"/>
  <c r="G58" i="1"/>
  <c r="F58" i="1"/>
  <c r="E58" i="1"/>
  <c r="D58" i="1"/>
  <c r="G32" i="1"/>
  <c r="H28" i="1"/>
  <c r="G28" i="1"/>
  <c r="F28" i="1"/>
  <c r="F110" i="1" s="1"/>
  <c r="F113" i="1" s="1"/>
  <c r="E28" i="1"/>
  <c r="D28" i="1"/>
  <c r="G16" i="1"/>
  <c r="F16" i="1"/>
  <c r="E16" i="1"/>
  <c r="E110" i="1" s="1"/>
  <c r="E113" i="1" s="1"/>
  <c r="D16" i="1"/>
  <c r="D110" i="1" s="1"/>
  <c r="D113" i="1" s="1"/>
  <c r="E360" i="1" l="1"/>
  <c r="F360" i="1"/>
  <c r="F362" i="1"/>
  <c r="G360" i="1" s="1"/>
  <c r="E362" i="1"/>
  <c r="G362" i="1"/>
  <c r="H360" i="1" s="1"/>
  <c r="F331" i="1"/>
  <c r="H346" i="1"/>
  <c r="H235" i="1"/>
  <c r="H355" i="1"/>
  <c r="H306" i="1"/>
  <c r="H316" i="1" s="1"/>
  <c r="H331" i="1" s="1"/>
  <c r="H14" i="1" l="1"/>
  <c r="H358" i="1"/>
  <c r="H362" i="1" s="1"/>
  <c r="H16" i="1" l="1"/>
  <c r="H110" i="1" s="1"/>
  <c r="H113" i="1" s="1"/>
</calcChain>
</file>

<file path=xl/sharedStrings.xml><?xml version="1.0" encoding="utf-8"?>
<sst xmlns="http://schemas.openxmlformats.org/spreadsheetml/2006/main" count="479" uniqueCount="383">
  <si>
    <t>VILLAGE OF LANNON</t>
  </si>
  <si>
    <t xml:space="preserve"> </t>
  </si>
  <si>
    <t>BUDGET</t>
  </si>
  <si>
    <t>Actual</t>
  </si>
  <si>
    <t>Y-T-D</t>
  </si>
  <si>
    <t>Estimated</t>
  </si>
  <si>
    <t>Budget</t>
  </si>
  <si>
    <t>Taxes</t>
  </si>
  <si>
    <t>General property tax levy</t>
  </si>
  <si>
    <t>10-00-41110-000-000</t>
  </si>
  <si>
    <t>$</t>
  </si>
  <si>
    <t>Mobile home fees</t>
  </si>
  <si>
    <t>100-00-41140-000-000</t>
  </si>
  <si>
    <t>Intergovernmental Revenues:</t>
  </si>
  <si>
    <t>Law Enforcement</t>
  </si>
  <si>
    <t>Federal COVID grant</t>
  </si>
  <si>
    <t>Exempt Computer Aid</t>
  </si>
  <si>
    <t>10-00-43430-000-000</t>
  </si>
  <si>
    <t>State Shared Revenues</t>
  </si>
  <si>
    <t>100-00-43410-000-000</t>
  </si>
  <si>
    <t>Personal Property aid</t>
  </si>
  <si>
    <t>100-00-43440-000-000</t>
  </si>
  <si>
    <t>Transportation Aid</t>
  </si>
  <si>
    <t>100-00-43530-000-000</t>
  </si>
  <si>
    <t>Fire Insurance Dues</t>
  </si>
  <si>
    <t>100-00-43420-000-000</t>
  </si>
  <si>
    <t>Recycling Grant</t>
  </si>
  <si>
    <t>100-00-43540-000-000</t>
  </si>
  <si>
    <t>ARPA fund</t>
  </si>
  <si>
    <t>210-00-43205-000-000</t>
  </si>
  <si>
    <t>Other state aids revenue</t>
  </si>
  <si>
    <t>100-00-43450-000-000</t>
  </si>
  <si>
    <t>License and Permits:</t>
  </si>
  <si>
    <t>Liqour/Beer Licenses</t>
  </si>
  <si>
    <t>100-00-44110-000-000</t>
  </si>
  <si>
    <t>Soda</t>
  </si>
  <si>
    <t>100-00-44113-000-000</t>
  </si>
  <si>
    <t>Operators</t>
  </si>
  <si>
    <t>100-00-44112-000-000</t>
  </si>
  <si>
    <t>Amusement devices</t>
  </si>
  <si>
    <t>100-00-44201-000-000</t>
  </si>
  <si>
    <t>Cable TV</t>
  </si>
  <si>
    <t>100-00-44202-000-000</t>
  </si>
  <si>
    <t>Cigarette</t>
  </si>
  <si>
    <t>100-00-44203-000-000</t>
  </si>
  <si>
    <t>Used automobile sales</t>
  </si>
  <si>
    <t>100-00-44204-000-000</t>
  </si>
  <si>
    <t>Miscellaneous</t>
  </si>
  <si>
    <t>100-00-44206-000-000</t>
  </si>
  <si>
    <t>Nonbusiness Licenses:</t>
  </si>
  <si>
    <t>Dog</t>
  </si>
  <si>
    <t>100-00-44200-000-000</t>
  </si>
  <si>
    <t>Building Permits:</t>
  </si>
  <si>
    <t>HVAC</t>
  </si>
  <si>
    <t>100-00-44301-000-000</t>
  </si>
  <si>
    <t>Building</t>
  </si>
  <si>
    <t>100-00-44300-000-000</t>
  </si>
  <si>
    <t>Plumbing</t>
  </si>
  <si>
    <t>100-00-44302-000-000</t>
  </si>
  <si>
    <t>Electrical</t>
  </si>
  <si>
    <t>100-00-44303-000-000</t>
  </si>
  <si>
    <t>Street Opening</t>
  </si>
  <si>
    <t>100-00-44305-000-000</t>
  </si>
  <si>
    <t>Zoning Permits &amp; Fees:</t>
  </si>
  <si>
    <t>Rezoning &amp; Plat Fees</t>
  </si>
  <si>
    <t>100-00-44400-000-000</t>
  </si>
  <si>
    <t>Other Regulatory Permits &amp; Fees:</t>
  </si>
  <si>
    <t>Quarry permits</t>
  </si>
  <si>
    <t>100-00-44500-000-000</t>
  </si>
  <si>
    <t>Plan Commission / Plan of Operation</t>
  </si>
  <si>
    <t>100-00-44900-000-000</t>
  </si>
  <si>
    <t>Cell Tower Lease</t>
  </si>
  <si>
    <t>100-00-48200-000-000</t>
  </si>
  <si>
    <t>Fines, Forteitures &amp; Penalties:</t>
  </si>
  <si>
    <t xml:space="preserve">   Court Fines</t>
  </si>
  <si>
    <t>100-00-45900-000-000</t>
  </si>
  <si>
    <t xml:space="preserve">   Court Fines (Ordinance Related)</t>
  </si>
  <si>
    <t>Public Charges for Services:</t>
  </si>
  <si>
    <t xml:space="preserve">  General Government:</t>
  </si>
  <si>
    <t>Special Assessment Letters</t>
  </si>
  <si>
    <t>100-00-42500-000-000</t>
  </si>
  <si>
    <t>Copies</t>
  </si>
  <si>
    <t>100-00-44205-000-000</t>
  </si>
  <si>
    <t xml:space="preserve">  Public Safety:</t>
  </si>
  <si>
    <t>Blast Monitoring</t>
  </si>
  <si>
    <t xml:space="preserve">  Law Enforcement Fees:</t>
  </si>
  <si>
    <t>Police Motorcycle Income</t>
  </si>
  <si>
    <t>100-00-46210-000-000</t>
  </si>
  <si>
    <t xml:space="preserve">    National Night out</t>
  </si>
  <si>
    <t>100-00-46220-000-000</t>
  </si>
  <si>
    <t>Rubbish Removal/Recylcing</t>
  </si>
  <si>
    <t>100-00-46400-000-000</t>
  </si>
  <si>
    <t>Parks:</t>
  </si>
  <si>
    <t>Park Fees</t>
  </si>
  <si>
    <t>100-00-46720-000-000</t>
  </si>
  <si>
    <t>Other Public Charges for Services:</t>
  </si>
  <si>
    <t>Weed Cutting</t>
  </si>
  <si>
    <t>Interest Income:</t>
  </si>
  <si>
    <t xml:space="preserve">  Interest on Investments:</t>
  </si>
  <si>
    <t>Interest on Investments</t>
  </si>
  <si>
    <t>Other Revenues:</t>
  </si>
  <si>
    <t>Professional Fees</t>
  </si>
  <si>
    <t>410-00-46120-000-000</t>
  </si>
  <si>
    <t>Interest Income-Capital Lease</t>
  </si>
  <si>
    <t>100-00-48602-000-000</t>
  </si>
  <si>
    <t xml:space="preserve">  Insurance Recoveries:</t>
  </si>
  <si>
    <t>Insurance Settlement</t>
  </si>
  <si>
    <t xml:space="preserve">  Other Miscellaneous:</t>
  </si>
  <si>
    <t>100-00-48900-000-000</t>
  </si>
  <si>
    <t>Administrative Fee - Sewer &amp; Water</t>
  </si>
  <si>
    <t>100-00-48101-000-000</t>
  </si>
  <si>
    <t>Administrative Fee - TIF 1</t>
  </si>
  <si>
    <t>100-00-48110-000-000</t>
  </si>
  <si>
    <t>Administrative Fee - TIF 2</t>
  </si>
  <si>
    <t>100-00-48120-000-000</t>
  </si>
  <si>
    <t>Water/Sewer</t>
  </si>
  <si>
    <t>Other</t>
  </si>
  <si>
    <t>TIF 1</t>
  </si>
  <si>
    <t>TIF 2</t>
  </si>
  <si>
    <t>Other Financing Sources:</t>
  </si>
  <si>
    <t xml:space="preserve">  Property Sales:</t>
  </si>
  <si>
    <t>Sale of assets</t>
  </si>
  <si>
    <t>Donation</t>
  </si>
  <si>
    <t>Proceeds - Debt</t>
  </si>
  <si>
    <t>100-00-49100-000-000</t>
  </si>
  <si>
    <t>Total Revenues</t>
  </si>
  <si>
    <t>Appropiation of General Fund fund balance</t>
  </si>
  <si>
    <t>Total Revenues and Appropriations</t>
  </si>
  <si>
    <t>DETAILS OF EXPENDITURES</t>
  </si>
  <si>
    <t>General Government:</t>
  </si>
  <si>
    <t>Village Board:</t>
  </si>
  <si>
    <t>Salaries</t>
  </si>
  <si>
    <t>100-00-51100-110-000</t>
  </si>
  <si>
    <t>Fees - codification</t>
  </si>
  <si>
    <t>100-00-51101-000-000</t>
  </si>
  <si>
    <t>Employee benefits - social security</t>
  </si>
  <si>
    <t>100-00-51100-130-000</t>
  </si>
  <si>
    <t>Printing and publications</t>
  </si>
  <si>
    <t>100-00-51100-320-000</t>
  </si>
  <si>
    <t>Municipal league dues &amp; Waukesha Co Center for Growth</t>
  </si>
  <si>
    <t>100-00-51100-321-000</t>
  </si>
  <si>
    <t>Supplies and expense</t>
  </si>
  <si>
    <t>100-00-51100-310-000</t>
  </si>
  <si>
    <t>Municipal justice:</t>
  </si>
  <si>
    <t>Judges salary</t>
  </si>
  <si>
    <t>100-00-51200-110-000</t>
  </si>
  <si>
    <t>Retirement-WRS (Court Clerk)</t>
  </si>
  <si>
    <t>100-00-51200-131-000</t>
  </si>
  <si>
    <t>100-00-51200-130-000</t>
  </si>
  <si>
    <t>Court clerk salary</t>
  </si>
  <si>
    <t>100-00-51210-110-000</t>
  </si>
  <si>
    <t>Telephone/Voicemail</t>
  </si>
  <si>
    <t>100-00-51210-223-000</t>
  </si>
  <si>
    <t>Interpreter Service &amp; Expense</t>
  </si>
  <si>
    <t>100-00-51210-311-000</t>
  </si>
  <si>
    <t>Tipss Training</t>
  </si>
  <si>
    <t>Dues</t>
  </si>
  <si>
    <t>100-00-51210-321-000</t>
  </si>
  <si>
    <t>Tipss Support</t>
  </si>
  <si>
    <t>100-00-51210-322-000</t>
  </si>
  <si>
    <t>Education and training</t>
  </si>
  <si>
    <t>Postage/Supplies</t>
  </si>
  <si>
    <t>100-00-51210-310-000</t>
  </si>
  <si>
    <t>Capital Outlay (See attached)</t>
  </si>
  <si>
    <t xml:space="preserve">Legal fees - court </t>
  </si>
  <si>
    <t>100-00-51200-210-000</t>
  </si>
  <si>
    <t>Legal fees</t>
  </si>
  <si>
    <t>100-00-51300-210-000</t>
  </si>
  <si>
    <t>Clerk/Treasurer:</t>
  </si>
  <si>
    <t>100-00-51420-110-000</t>
  </si>
  <si>
    <t>Retirement-WRS</t>
  </si>
  <si>
    <t>100-00-51420-131-000</t>
  </si>
  <si>
    <t>Retirement-WRS (Employee Portion)</t>
  </si>
  <si>
    <t>Unemployment Insurance</t>
  </si>
  <si>
    <t>100-00-51420-130-000</t>
  </si>
  <si>
    <t>Auto allowance</t>
  </si>
  <si>
    <t>100-00-51420-330-000</t>
  </si>
  <si>
    <t>Equipment repairs</t>
  </si>
  <si>
    <t>100-00-51420-322-000</t>
  </si>
  <si>
    <t>100-00-51420-321-000</t>
  </si>
  <si>
    <t>Data processing (IT work, Workhorse etc.)</t>
  </si>
  <si>
    <t>100-00-51420-311-000</t>
  </si>
  <si>
    <t>County tax collection</t>
  </si>
  <si>
    <t>100-00-51420-000-000</t>
  </si>
  <si>
    <t xml:space="preserve">Supplies </t>
  </si>
  <si>
    <t>100-00-51420-310-000</t>
  </si>
  <si>
    <t>Copier lease</t>
  </si>
  <si>
    <t>100-00-51420-380-000</t>
  </si>
  <si>
    <t>Equipment Purchases (See Attached)</t>
  </si>
  <si>
    <t>Postage</t>
  </si>
  <si>
    <t>100-00-51420-312-000</t>
  </si>
  <si>
    <t>Elections:</t>
  </si>
  <si>
    <t>Poll worker fees</t>
  </si>
  <si>
    <t>100-00-51440-110-000</t>
  </si>
  <si>
    <t>100-00-51440-130-000</t>
  </si>
  <si>
    <t>Poll equipment maintenance</t>
  </si>
  <si>
    <t>100-00-51440-318-000</t>
  </si>
  <si>
    <t>Data Processing (SVRS)</t>
  </si>
  <si>
    <t>100-00-51440-311-000</t>
  </si>
  <si>
    <t>Poll worker certification</t>
  </si>
  <si>
    <t>100-00-51440-320-000</t>
  </si>
  <si>
    <t>Supplies and postage</t>
  </si>
  <si>
    <t>100-00-51440-312-000</t>
  </si>
  <si>
    <t>Training/Pollworkers</t>
  </si>
  <si>
    <t>Auditing and accounting:</t>
  </si>
  <si>
    <t>Fees</t>
  </si>
  <si>
    <t>100-00-51510-000-000</t>
  </si>
  <si>
    <t>Assessor:</t>
  </si>
  <si>
    <t>100-00-51530-290-000</t>
  </si>
  <si>
    <t>Revaluation</t>
  </si>
  <si>
    <t>Board of appeals:</t>
  </si>
  <si>
    <t>Municipal building:</t>
  </si>
  <si>
    <t>Muni Building Wages</t>
  </si>
  <si>
    <t>100-00-51600-110-000</t>
  </si>
  <si>
    <t>Telephone/Internet</t>
  </si>
  <si>
    <t>100-00-51600-223-000</t>
  </si>
  <si>
    <t>Electricity</t>
  </si>
  <si>
    <t>100-00-51600-220-000</t>
  </si>
  <si>
    <t>Heat/Water</t>
  </si>
  <si>
    <t>100-00-51600-221-000</t>
  </si>
  <si>
    <t>Maintenance and repairs</t>
  </si>
  <si>
    <t>100-00-51600-240-000</t>
  </si>
  <si>
    <t>100-00-51600-340-000</t>
  </si>
  <si>
    <t xml:space="preserve">Water bill for the Village </t>
  </si>
  <si>
    <t>100-00-57000-000-000</t>
  </si>
  <si>
    <t>Municipal building - Upgrades</t>
  </si>
  <si>
    <t>100-00-51600-250-000</t>
  </si>
  <si>
    <t>Insurance:</t>
  </si>
  <si>
    <t>General liability</t>
  </si>
  <si>
    <t>100-00-51930-000-000</t>
  </si>
  <si>
    <t>Auto liability</t>
  </si>
  <si>
    <t>100-00-51933-000-000</t>
  </si>
  <si>
    <t>Worker's compensation</t>
  </si>
  <si>
    <t>100-00-51931-000-000</t>
  </si>
  <si>
    <t>Property coverage</t>
  </si>
  <si>
    <t>100-00-51935-000-000</t>
  </si>
  <si>
    <t>Officials - bonds</t>
  </si>
  <si>
    <t>100-00-51932-000-000</t>
  </si>
  <si>
    <t>Public Safety:</t>
  </si>
  <si>
    <t>Police Department:</t>
  </si>
  <si>
    <t>Salaries and wages</t>
  </si>
  <si>
    <t>100-00-52100-110-000</t>
  </si>
  <si>
    <t>100-00-52100-131-000</t>
  </si>
  <si>
    <t>100-00-52100-130-000</t>
  </si>
  <si>
    <t>Uniform allowance</t>
  </si>
  <si>
    <t>100-00-52100-335-000</t>
  </si>
  <si>
    <t>Vaccinations</t>
  </si>
  <si>
    <t>100-00-52100-338-000</t>
  </si>
  <si>
    <t>Trunked radio payment</t>
  </si>
  <si>
    <t>100-00-52201-000-000</t>
  </si>
  <si>
    <t>Telephone</t>
  </si>
  <si>
    <t>100-00-52100-223-000</t>
  </si>
  <si>
    <t>Dues and subscriptions</t>
  </si>
  <si>
    <t>100-00-52100-321-000</t>
  </si>
  <si>
    <t>Training</t>
  </si>
  <si>
    <t>100-00-52100-322-000</t>
  </si>
  <si>
    <t>Mobile data terminal</t>
  </si>
  <si>
    <t>100-00-52100-325-000</t>
  </si>
  <si>
    <t>Radio repair and maintenance</t>
  </si>
  <si>
    <t>100-00-52100-245-000</t>
  </si>
  <si>
    <t xml:space="preserve">Vehicle repairs </t>
  </si>
  <si>
    <t>100-00-52100-235-000</t>
  </si>
  <si>
    <t>CIB fees</t>
  </si>
  <si>
    <t>100-00-52100-337-000</t>
  </si>
  <si>
    <t>Police officer coverage if something happens</t>
  </si>
  <si>
    <t>Supplies/Expense</t>
  </si>
  <si>
    <t>100-00-52100-310-000</t>
  </si>
  <si>
    <t>Gasoline</t>
  </si>
  <si>
    <t>100-00-52100-236-000</t>
  </si>
  <si>
    <t>Capital Outlay (See Attached)</t>
  </si>
  <si>
    <t>Vehicle lease</t>
  </si>
  <si>
    <t>100-00-52100-385-000</t>
  </si>
  <si>
    <t>Records management fee (RMS)</t>
  </si>
  <si>
    <t>New</t>
  </si>
  <si>
    <t>Prisoner housing</t>
  </si>
  <si>
    <t>Motorcycle Expenses</t>
  </si>
  <si>
    <t>100-00-52100-386-000</t>
  </si>
  <si>
    <t>Fire Department:</t>
  </si>
  <si>
    <t xml:space="preserve">Menomonee Falls </t>
  </si>
  <si>
    <t>100-00-52200-321-000</t>
  </si>
  <si>
    <t>Inspection:</t>
  </si>
  <si>
    <t>Fees - inspectors:</t>
  </si>
  <si>
    <t>100-00-52400-290-000</t>
  </si>
  <si>
    <t>Municipal code enforcment</t>
  </si>
  <si>
    <t>100-00-52500-290-000</t>
  </si>
  <si>
    <t>Erosion control</t>
  </si>
  <si>
    <t>Supplies &amp; Expense-Inspection</t>
  </si>
  <si>
    <t>100-00-52400-310-000</t>
  </si>
  <si>
    <t>Public Works:</t>
  </si>
  <si>
    <t>Engineering:</t>
  </si>
  <si>
    <t>General/PC meetings</t>
  </si>
  <si>
    <t>100-00-53100-290-000</t>
  </si>
  <si>
    <t>Engineering-Other</t>
  </si>
  <si>
    <t>Other (Blast Monitoring)</t>
  </si>
  <si>
    <t>Roadway maintenance and repairs:</t>
  </si>
  <si>
    <t>Hwy &amp; street maintenance wages</t>
  </si>
  <si>
    <t>100-00-53300-110-000</t>
  </si>
  <si>
    <t>Hwy &amp; street maintenance FICA</t>
  </si>
  <si>
    <t>100-00-53300-130-000</t>
  </si>
  <si>
    <t>Patching and maintenance</t>
  </si>
  <si>
    <t>100-00-53300-372-000</t>
  </si>
  <si>
    <t>Signs</t>
  </si>
  <si>
    <t>100-00-53300-370-000</t>
  </si>
  <si>
    <t>Street cleaning</t>
  </si>
  <si>
    <t>100-00-53300-376-000</t>
  </si>
  <si>
    <t>Stripping/Painting</t>
  </si>
  <si>
    <t>Snow and ice removal:</t>
  </si>
  <si>
    <t>100-00-53340-000-000</t>
  </si>
  <si>
    <t>Supplies &amp; Expenses (Salt)</t>
  </si>
  <si>
    <t>100-00-53345-000-000</t>
  </si>
  <si>
    <t>Street lighting:</t>
  </si>
  <si>
    <t>100-00-53420-000-000</t>
  </si>
  <si>
    <t>Storm sewer:</t>
  </si>
  <si>
    <t>Maintenance</t>
  </si>
  <si>
    <t>100-00-53440-000-000</t>
  </si>
  <si>
    <t>NR216 Compliance</t>
  </si>
  <si>
    <t>100-00-53445-000-000</t>
  </si>
  <si>
    <t>Capital Projects</t>
  </si>
  <si>
    <t>Rubbish removal</t>
  </si>
  <si>
    <t>100-00-53620-000-000</t>
  </si>
  <si>
    <t>Recycling program</t>
  </si>
  <si>
    <t>100-00-53635-000-000</t>
  </si>
  <si>
    <t>Hazardous household waste collection</t>
  </si>
  <si>
    <t>100-00-53630-000-000</t>
  </si>
  <si>
    <t>Weed cutting:</t>
  </si>
  <si>
    <t>Weed commissioner</t>
  </si>
  <si>
    <t>Employee benefits</t>
  </si>
  <si>
    <t>Health and Human Services:</t>
  </si>
  <si>
    <t>Animal control</t>
  </si>
  <si>
    <t>100-00-56500-000-000</t>
  </si>
  <si>
    <t>Culture, Recreation and Education:</t>
  </si>
  <si>
    <t>Planning commission:</t>
  </si>
  <si>
    <t>100-00-56300-110-000</t>
  </si>
  <si>
    <t>100-00-56300-130-000</t>
  </si>
  <si>
    <t>Park and Recreation:</t>
  </si>
  <si>
    <t>100-00-55200-110-000</t>
  </si>
  <si>
    <t>100-00-55200-130-000</t>
  </si>
  <si>
    <t>Employee benefits - WRS</t>
  </si>
  <si>
    <t>NEW</t>
  </si>
  <si>
    <t>100-00-55200-220-000</t>
  </si>
  <si>
    <t>Gas/heat</t>
  </si>
  <si>
    <t>100-00-55200-221-000</t>
  </si>
  <si>
    <t>Repairs - building and equipment</t>
  </si>
  <si>
    <t>100-00-55200-230-000</t>
  </si>
  <si>
    <t>100-00-55200-340-000</t>
  </si>
  <si>
    <t>Port O Johns</t>
  </si>
  <si>
    <t>Gasoline, oil, tires, etc.</t>
  </si>
  <si>
    <t>100-00-55200-236-000</t>
  </si>
  <si>
    <t>Capital Outlay</t>
  </si>
  <si>
    <t>100-00-55200-345-000</t>
  </si>
  <si>
    <t>Car Show</t>
  </si>
  <si>
    <t>Supplies/expense</t>
  </si>
  <si>
    <t>100-00-56600-000-000</t>
  </si>
  <si>
    <t>Capital Outlay - Schneider Park</t>
  </si>
  <si>
    <t>Capital Outlay-Joecks Park</t>
  </si>
  <si>
    <t>Capital Lease Outlay</t>
  </si>
  <si>
    <t>Contingency Account</t>
  </si>
  <si>
    <t>10-587001</t>
  </si>
  <si>
    <t>Public Works Capital outlay</t>
  </si>
  <si>
    <t>Transfer out</t>
  </si>
  <si>
    <t>Total operation and maintenance</t>
  </si>
  <si>
    <t>DEBT SERVICE FUND</t>
  </si>
  <si>
    <t>Revenues</t>
  </si>
  <si>
    <t>Taxes - general property</t>
  </si>
  <si>
    <t xml:space="preserve">   Interest</t>
  </si>
  <si>
    <t>Taxes - TIF Increment</t>
  </si>
  <si>
    <t xml:space="preserve">   Sewer user charges</t>
  </si>
  <si>
    <t xml:space="preserve">   Special assessments</t>
  </si>
  <si>
    <t xml:space="preserve">   Transfer from General Fund</t>
  </si>
  <si>
    <t>Premium on long-term debt</t>
  </si>
  <si>
    <t xml:space="preserve">   Proceeds from Long-term Debt</t>
  </si>
  <si>
    <t>Expenditures</t>
  </si>
  <si>
    <t>Principal - Village</t>
  </si>
  <si>
    <t>Principal - TID 1</t>
  </si>
  <si>
    <t>Principal - TID 2</t>
  </si>
  <si>
    <t>New PD car</t>
  </si>
  <si>
    <t>Interest on TID debt</t>
  </si>
  <si>
    <t>Interest &amp; other cost</t>
  </si>
  <si>
    <t xml:space="preserve">      Total expenditures</t>
  </si>
  <si>
    <t xml:space="preserve">      Excess of revenues over</t>
  </si>
  <si>
    <t xml:space="preserve">        (under) expenditures</t>
  </si>
  <si>
    <t>Fund Balance, Beginning of year</t>
  </si>
  <si>
    <t>Fund Balance,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</si>
</sst>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#,##0.0000_);\(#,##0.0000\)"/>
    <numFmt numFmtId="167" formatCode="_(&quot;$&quot;* #,##0_);_(&quot;$&quot;* \(#,##0\);_(&quot;$&quot;* &quot;-&quot;??_);_(@_)"/>
    <numFmt numFmtId="168" formatCode="_(* #,##0.000_);_(* \(#,##0.000\);_(* &quot;-&quot;??_);_(@_)"/>
    <numFmt numFmtId="169" formatCode="_(* #,##0.00000_);_(* \(#,##0.00000\);_(* &quot;-&quot;_);_(@_)"/>
    <numFmt numFmtId="170" formatCode="_(* #,##0.000_);_(* \(#,##0.000\);_(* &quot;-&quot;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41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41" fontId="0" fillId="0" borderId="0" xfId="0"/>
    <xf numFmtId="41" fontId="2" fillId="0" borderId="0" xfId="0" applyFont="1"/>
    <xf numFmtId="0" fontId="2" fillId="0" borderId="0" xfId="0" applyNumberFormat="1" applyFont="1"/>
    <xf numFmtId="41" fontId="3" fillId="0" borderId="0" xfId="0" applyFont="1"/>
    <xf numFmtId="41" fontId="3" fillId="0" borderId="0" xfId="0" quotePrefix="1" applyFont="1"/>
    <xf numFmtId="41" fontId="3" fillId="0" borderId="0" xfId="0" applyFont="1" applyAlignment="1">
      <alignment horizontal="right"/>
    </xf>
    <xf numFmtId="41" fontId="4" fillId="0" borderId="0" xfId="0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41" fontId="2" fillId="0" borderId="0" xfId="0" applyFont="1" applyAlignment="1">
      <alignment horizontal="centerContinuous"/>
    </xf>
    <xf numFmtId="41" fontId="3" fillId="0" borderId="0" xfId="0" quotePrefix="1" applyFont="1" applyAlignment="1">
      <alignment horizontal="left"/>
    </xf>
    <xf numFmtId="41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41" fontId="2" fillId="0" borderId="1" xfId="0" applyFont="1" applyBorder="1"/>
    <xf numFmtId="0" fontId="2" fillId="0" borderId="2" xfId="0" applyNumberFormat="1" applyFont="1" applyBorder="1" applyAlignment="1">
      <alignment horizontal="center"/>
    </xf>
    <xf numFmtId="41" fontId="4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41" fontId="2" fillId="0" borderId="0" xfId="0" applyFont="1" applyAlignment="1">
      <alignment horizontal="left" indent="1"/>
    </xf>
    <xf numFmtId="41" fontId="2" fillId="0" borderId="0" xfId="0" applyFont="1" applyAlignment="1">
      <alignment horizontal="right"/>
    </xf>
    <xf numFmtId="164" fontId="2" fillId="0" borderId="0" xfId="0" applyNumberFormat="1" applyFont="1"/>
    <xf numFmtId="41" fontId="2" fillId="0" borderId="3" xfId="0" applyFont="1" applyBorder="1"/>
    <xf numFmtId="41" fontId="3" fillId="0" borderId="0" xfId="0" applyFont="1" applyAlignment="1">
      <alignment horizontal="center"/>
    </xf>
    <xf numFmtId="37" fontId="2" fillId="0" borderId="0" xfId="0" applyNumberFormat="1" applyFont="1"/>
    <xf numFmtId="41" fontId="2" fillId="0" borderId="0" xfId="0" applyFont="1" applyAlignment="1">
      <alignment horizontal="left" indent="2"/>
    </xf>
    <xf numFmtId="41" fontId="2" fillId="0" borderId="0" xfId="0" applyFont="1" applyAlignment="1">
      <alignment horizontal="left"/>
    </xf>
    <xf numFmtId="0" fontId="0" fillId="0" borderId="0" xfId="0" applyNumberFormat="1"/>
    <xf numFmtId="41" fontId="2" fillId="0" borderId="4" xfId="0" applyFont="1" applyBorder="1"/>
    <xf numFmtId="13" fontId="2" fillId="0" borderId="0" xfId="0" applyNumberFormat="1" applyFont="1"/>
    <xf numFmtId="9" fontId="2" fillId="0" borderId="0" xfId="0" applyNumberFormat="1" applyFont="1" applyAlignment="1">
      <alignment horizontal="left"/>
    </xf>
    <xf numFmtId="165" fontId="0" fillId="0" borderId="0" xfId="3" applyNumberFormat="1" applyFont="1"/>
    <xf numFmtId="9" fontId="0" fillId="0" borderId="0" xfId="3" applyFont="1"/>
    <xf numFmtId="41" fontId="2" fillId="0" borderId="2" xfId="0" applyFont="1" applyBorder="1"/>
    <xf numFmtId="41" fontId="2" fillId="0" borderId="5" xfId="0" applyFont="1" applyBorder="1"/>
    <xf numFmtId="37" fontId="3" fillId="0" borderId="0" xfId="0" applyNumberFormat="1" applyFont="1" applyAlignment="1">
      <alignment horizontal="center"/>
    </xf>
    <xf numFmtId="166" fontId="2" fillId="0" borderId="0" xfId="0" applyNumberFormat="1" applyFont="1"/>
    <xf numFmtId="167" fontId="2" fillId="0" borderId="0" xfId="2" applyNumberFormat="1" applyFont="1" applyProtection="1"/>
    <xf numFmtId="9" fontId="2" fillId="0" borderId="0" xfId="3" applyFont="1" applyProtection="1"/>
    <xf numFmtId="164" fontId="2" fillId="0" borderId="0" xfId="1" applyNumberFormat="1" applyFont="1" applyProtection="1"/>
    <xf numFmtId="164" fontId="2" fillId="0" borderId="0" xfId="1" applyNumberFormat="1" applyFont="1" applyFill="1" applyProtection="1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164" fontId="2" fillId="0" borderId="3" xfId="1" applyNumberFormat="1" applyFont="1" applyBorder="1" applyProtection="1"/>
    <xf numFmtId="164" fontId="2" fillId="0" borderId="0" xfId="1" applyNumberFormat="1" applyFont="1" applyBorder="1" applyProtection="1"/>
    <xf numFmtId="41" fontId="5" fillId="0" borderId="0" xfId="0" applyFont="1"/>
    <xf numFmtId="164" fontId="2" fillId="0" borderId="0" xfId="1" applyNumberFormat="1" applyFont="1" applyFill="1" applyBorder="1" applyProtection="1"/>
    <xf numFmtId="37" fontId="2" fillId="0" borderId="1" xfId="0" applyNumberFormat="1" applyFont="1" applyBorder="1"/>
    <xf numFmtId="41" fontId="2" fillId="0" borderId="0" xfId="1" applyNumberFormat="1" applyFont="1" applyProtection="1"/>
    <xf numFmtId="41" fontId="2" fillId="0" borderId="0" xfId="1" applyNumberFormat="1" applyFont="1" applyFill="1" applyProtection="1"/>
    <xf numFmtId="44" fontId="2" fillId="0" borderId="0" xfId="2" applyFont="1" applyProtection="1"/>
    <xf numFmtId="41" fontId="2" fillId="0" borderId="6" xfId="0" applyFont="1" applyBorder="1"/>
    <xf numFmtId="41" fontId="6" fillId="0" borderId="0" xfId="0" applyFont="1" applyAlignment="1">
      <alignment horizontal="center"/>
    </xf>
    <xf numFmtId="41" fontId="7" fillId="0" borderId="0" xfId="0" applyFont="1" applyAlignment="1">
      <alignment horizontal="center"/>
    </xf>
    <xf numFmtId="41" fontId="2" fillId="0" borderId="7" xfId="0" applyFont="1" applyBorder="1"/>
    <xf numFmtId="12" fontId="2" fillId="0" borderId="0" xfId="0" applyNumberFormat="1" applyFont="1"/>
    <xf numFmtId="41" fontId="2" fillId="0" borderId="8" xfId="0" applyFont="1" applyBorder="1"/>
    <xf numFmtId="0" fontId="4" fillId="0" borderId="0" xfId="0" applyNumberFormat="1" applyFont="1" applyAlignment="1">
      <alignment horizontal="center"/>
    </xf>
    <xf numFmtId="168" fontId="0" fillId="0" borderId="0" xfId="1" applyNumberFormat="1" applyFont="1"/>
    <xf numFmtId="13" fontId="0" fillId="0" borderId="0" xfId="0" applyNumberFormat="1"/>
    <xf numFmtId="165" fontId="2" fillId="0" borderId="0" xfId="3" applyNumberFormat="1" applyFont="1" applyAlignment="1" applyProtection="1">
      <alignment horizontal="left"/>
    </xf>
    <xf numFmtId="169" fontId="0" fillId="0" borderId="0" xfId="0" applyNumberFormat="1"/>
    <xf numFmtId="170" fontId="0" fillId="0" borderId="0" xfId="0" applyNumberFormat="1"/>
    <xf numFmtId="41" fontId="2" fillId="0" borderId="0" xfId="1" applyNumberFormat="1" applyFont="1" applyBorder="1" applyProtection="1"/>
    <xf numFmtId="41" fontId="2" fillId="0" borderId="0" xfId="1" applyNumberFormat="1" applyFont="1" applyFill="1" applyBorder="1" applyProtection="1"/>
    <xf numFmtId="13" fontId="2" fillId="0" borderId="0" xfId="3" applyNumberFormat="1" applyFont="1" applyFill="1" applyProtection="1"/>
    <xf numFmtId="9" fontId="2" fillId="0" borderId="0" xfId="3" applyFont="1" applyFill="1" applyProtection="1"/>
    <xf numFmtId="43" fontId="2" fillId="0" borderId="0" xfId="1" applyFont="1" applyFill="1" applyProtection="1"/>
    <xf numFmtId="41" fontId="2" fillId="0" borderId="9" xfId="0" applyFont="1" applyBorder="1"/>
    <xf numFmtId="41" fontId="3" fillId="0" borderId="9" xfId="0" applyFont="1" applyBorder="1" applyAlignment="1">
      <alignment horizontal="center"/>
    </xf>
    <xf numFmtId="41" fontId="4" fillId="0" borderId="0" xfId="0" applyFont="1" applyAlignment="1">
      <alignment horizontal="left" indent="2"/>
    </xf>
    <xf numFmtId="167" fontId="2" fillId="0" borderId="6" xfId="2" applyNumberFormat="1" applyFont="1" applyBorder="1" applyProtection="1"/>
    <xf numFmtId="167" fontId="2" fillId="0" borderId="0" xfId="2" applyNumberFormat="1" applyFont="1" applyAlignment="1" applyProtection="1">
      <alignment horizontal="left"/>
    </xf>
    <xf numFmtId="43" fontId="2" fillId="0" borderId="0" xfId="0" applyNumberFormat="1" applyFont="1"/>
    <xf numFmtId="164" fontId="2" fillId="0" borderId="2" xfId="1" applyNumberFormat="1" applyFont="1" applyFill="1" applyBorder="1" applyProtection="1"/>
    <xf numFmtId="164" fontId="2" fillId="0" borderId="2" xfId="1" applyNumberFormat="1" applyFont="1" applyBorder="1" applyProtection="1"/>
    <xf numFmtId="164" fontId="2" fillId="0" borderId="5" xfId="1" applyNumberFormat="1" applyFont="1" applyBorder="1" applyProtection="1"/>
    <xf numFmtId="164" fontId="0" fillId="0" borderId="0" xfId="1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41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41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mb\AppData\Local\Microsoft\Windows\INetCache\Content.Outlook\03R016OU\2026%20Budget%20Worksheet%20-%2011%205%2025.xlsx" TargetMode="External"/><Relationship Id="rId1" Type="http://schemas.openxmlformats.org/officeDocument/2006/relationships/externalLinkPath" Target="file:///C:\Users\klemb\AppData\Local\Microsoft\Windows\INetCache\Content.Outlook\03R016OU\2026%20Budget%20Worksheet%20-%2011%205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lights"/>
      <sheetName val="Publish"/>
      <sheetName val="Levy"/>
      <sheetName val="Budget 2026"/>
      <sheetName val="Salaries"/>
      <sheetName val="Capital"/>
      <sheetName val="Debt"/>
      <sheetName val="Water 2014"/>
      <sheetName val="Sewer 2014"/>
      <sheetName val="2000 Debt"/>
      <sheetName val="1999 Debt"/>
      <sheetName val="1998 Debt"/>
      <sheetName val="1997 Debt"/>
      <sheetName val="1996 Debt"/>
    </sheetNames>
    <sheetDataSet>
      <sheetData sheetId="0"/>
      <sheetData sheetId="1"/>
      <sheetData sheetId="2"/>
      <sheetData sheetId="3"/>
      <sheetData sheetId="4">
        <row r="19">
          <cell r="G19">
            <v>98132</v>
          </cell>
        </row>
        <row r="22">
          <cell r="G22">
            <v>4200</v>
          </cell>
        </row>
        <row r="29">
          <cell r="G29">
            <v>39520</v>
          </cell>
        </row>
        <row r="32">
          <cell r="G32">
            <v>57920</v>
          </cell>
        </row>
        <row r="40">
          <cell r="G40">
            <v>76980.800000000003</v>
          </cell>
        </row>
        <row r="41">
          <cell r="G41">
            <v>71739</v>
          </cell>
        </row>
        <row r="47">
          <cell r="G47">
            <v>201056.8</v>
          </cell>
        </row>
      </sheetData>
      <sheetData sheetId="5">
        <row r="17">
          <cell r="D17">
            <v>2650</v>
          </cell>
        </row>
        <row r="21">
          <cell r="D21">
            <v>0</v>
          </cell>
        </row>
        <row r="38">
          <cell r="D3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AAA2-3E5E-430C-B38E-0916487FD85C}">
  <sheetPr transitionEvaluation="1"/>
  <dimension ref="A1:Q2197"/>
  <sheetViews>
    <sheetView tabSelected="1" zoomScale="85" zoomScaleNormal="85" workbookViewId="0">
      <pane ySplit="10" topLeftCell="A11" activePane="bottomLeft" state="frozen"/>
      <selection activeCell="D91" sqref="D91"/>
      <selection pane="bottomLeft" activeCell="A13" sqref="A13"/>
    </sheetView>
  </sheetViews>
  <sheetFormatPr defaultColWidth="12.85546875" defaultRowHeight="12.75" x14ac:dyDescent="0.2"/>
  <cols>
    <col min="1" max="1" width="63.7109375" bestFit="1" customWidth="1"/>
    <col min="2" max="2" width="26.5703125" style="25" customWidth="1"/>
    <col min="3" max="3" width="5.42578125" customWidth="1"/>
    <col min="4" max="4" width="15.42578125" customWidth="1"/>
    <col min="5" max="5" width="15" customWidth="1"/>
    <col min="6" max="6" width="14.85546875" bestFit="1" customWidth="1"/>
    <col min="7" max="7" width="15.140625" customWidth="1"/>
    <col min="8" max="8" width="17.5703125" bestFit="1" customWidth="1"/>
    <col min="9" max="9" width="57.140625" customWidth="1"/>
    <col min="10" max="10" width="13.42578125" customWidth="1"/>
    <col min="11" max="11" width="8.5703125" hidden="1" customWidth="1"/>
    <col min="12" max="12" width="0" hidden="1" customWidth="1"/>
    <col min="13" max="13" width="2.85546875" hidden="1" customWidth="1"/>
    <col min="14" max="14" width="0" hidden="1" customWidth="1"/>
  </cols>
  <sheetData>
    <row r="1" spans="1:14" ht="15.75" x14ac:dyDescent="0.25">
      <c r="A1" s="1"/>
      <c r="B1" s="2"/>
      <c r="C1" s="1"/>
      <c r="D1" s="1"/>
      <c r="E1" s="3"/>
      <c r="F1" s="4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2"/>
      <c r="C2" s="1"/>
      <c r="D2" s="1"/>
      <c r="E2" s="5"/>
      <c r="F2" s="4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6" t="s">
        <v>0</v>
      </c>
      <c r="B3" s="7"/>
      <c r="C3" s="8"/>
      <c r="D3" s="8"/>
      <c r="E3" s="5"/>
      <c r="F3" s="9"/>
      <c r="G3" s="8"/>
      <c r="H3" s="8"/>
      <c r="I3" s="1"/>
      <c r="J3" s="1"/>
      <c r="K3" s="1"/>
      <c r="L3" s="1"/>
      <c r="M3" s="1"/>
      <c r="N3" s="1"/>
    </row>
    <row r="4" spans="1:14" ht="15.75" x14ac:dyDescent="0.25">
      <c r="B4" s="7"/>
      <c r="C4" s="8"/>
      <c r="D4" s="8"/>
      <c r="E4" s="5"/>
      <c r="F4" s="9"/>
      <c r="G4" s="8"/>
      <c r="H4" s="8"/>
      <c r="I4" s="1"/>
      <c r="J4" s="1"/>
      <c r="K4" s="1"/>
      <c r="L4" s="1"/>
      <c r="M4" s="1"/>
      <c r="N4" s="1"/>
    </row>
    <row r="5" spans="1:14" ht="15" x14ac:dyDescent="0.2">
      <c r="A5" s="78" t="s">
        <v>2</v>
      </c>
      <c r="B5" s="78"/>
      <c r="C5" s="78"/>
      <c r="D5" s="78"/>
      <c r="E5" s="8"/>
      <c r="F5" s="8"/>
      <c r="G5" s="8"/>
      <c r="H5" s="1"/>
      <c r="I5" s="1"/>
      <c r="J5" s="1"/>
      <c r="K5" s="1"/>
      <c r="L5" s="1"/>
      <c r="M5" s="1"/>
      <c r="N5" s="1"/>
    </row>
    <row r="6" spans="1:14" ht="15" x14ac:dyDescent="0.2">
      <c r="A6" s="79">
        <v>2026</v>
      </c>
      <c r="B6" s="79"/>
      <c r="C6" s="79"/>
      <c r="D6" s="79"/>
      <c r="E6" s="8"/>
      <c r="F6" s="8"/>
      <c r="G6" s="8"/>
      <c r="H6" s="8"/>
      <c r="I6" s="1"/>
      <c r="J6" s="1"/>
      <c r="K6" s="1"/>
      <c r="L6" s="1"/>
      <c r="M6" s="1"/>
      <c r="N6" s="1"/>
    </row>
    <row r="7" spans="1:14" ht="15" x14ac:dyDescent="0.2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" x14ac:dyDescent="0.2">
      <c r="A8" s="1"/>
      <c r="B8" s="2"/>
      <c r="C8" s="1"/>
      <c r="D8" s="80" t="s">
        <v>3</v>
      </c>
      <c r="E8" s="80"/>
      <c r="F8" s="80"/>
      <c r="G8" s="10" t="s">
        <v>1</v>
      </c>
      <c r="H8" s="10" t="s">
        <v>1</v>
      </c>
      <c r="I8" s="1"/>
      <c r="J8" s="1"/>
      <c r="K8" s="1"/>
      <c r="L8" s="1"/>
      <c r="M8" s="1"/>
      <c r="N8" s="1"/>
    </row>
    <row r="9" spans="1:14" ht="15" x14ac:dyDescent="0.2">
      <c r="A9" s="1"/>
      <c r="B9" s="2" t="s">
        <v>1</v>
      </c>
      <c r="C9" s="1"/>
      <c r="D9" s="10"/>
      <c r="E9" s="10" t="s">
        <v>4</v>
      </c>
      <c r="F9" s="10" t="s">
        <v>5</v>
      </c>
      <c r="G9" s="10" t="s">
        <v>6</v>
      </c>
      <c r="H9" s="10" t="s">
        <v>6</v>
      </c>
      <c r="I9" s="1"/>
      <c r="J9" s="1"/>
      <c r="K9" s="1"/>
      <c r="L9" s="1"/>
      <c r="M9" s="1"/>
      <c r="N9" s="1"/>
    </row>
    <row r="10" spans="1:14" ht="15" x14ac:dyDescent="0.2">
      <c r="A10" s="12"/>
      <c r="B10" s="2" t="s">
        <v>1</v>
      </c>
      <c r="C10" s="1"/>
      <c r="D10" s="13">
        <v>2024</v>
      </c>
      <c r="E10" s="13">
        <v>2025</v>
      </c>
      <c r="F10" s="13">
        <v>2025</v>
      </c>
      <c r="G10" s="13">
        <v>2025</v>
      </c>
      <c r="H10" s="13">
        <v>2026</v>
      </c>
      <c r="I10" s="1"/>
      <c r="J10" s="1"/>
      <c r="K10" s="1"/>
      <c r="L10" s="1"/>
      <c r="M10" s="1"/>
      <c r="N10" s="1"/>
    </row>
    <row r="11" spans="1:14" ht="15.75" x14ac:dyDescent="0.25">
      <c r="A11" s="14" t="s">
        <v>1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x14ac:dyDescent="0.2">
      <c r="A12" s="1"/>
      <c r="B12" s="1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x14ac:dyDescent="0.25">
      <c r="A13" s="14" t="s">
        <v>7</v>
      </c>
      <c r="B13" s="16">
        <v>410000</v>
      </c>
      <c r="C13" s="1"/>
      <c r="D13" s="1"/>
      <c r="E13" s="1"/>
      <c r="F13" s="1"/>
      <c r="G13" s="1"/>
      <c r="I13" s="1"/>
      <c r="J13" s="1"/>
      <c r="K13" s="1"/>
      <c r="L13" s="1"/>
      <c r="M13" s="1"/>
      <c r="N13" s="1"/>
    </row>
    <row r="14" spans="1:14" ht="15" x14ac:dyDescent="0.2">
      <c r="A14" s="17" t="s">
        <v>8</v>
      </c>
      <c r="B14" s="11" t="s">
        <v>9</v>
      </c>
      <c r="C14" s="18" t="s">
        <v>10</v>
      </c>
      <c r="D14" s="1">
        <v>616130</v>
      </c>
      <c r="E14" s="1">
        <v>700341</v>
      </c>
      <c r="F14" s="1">
        <v>700341</v>
      </c>
      <c r="G14" s="19">
        <v>700341</v>
      </c>
      <c r="H14" s="19">
        <f>+H331-H15-H28-H58-H63-H82-H86-H101-H108-H111</f>
        <v>714883.34204999986</v>
      </c>
      <c r="I14" s="1"/>
      <c r="J14" s="1"/>
      <c r="K14" s="1"/>
      <c r="L14" s="1"/>
      <c r="M14" s="1"/>
      <c r="N14" s="1"/>
    </row>
    <row r="15" spans="1:14" ht="15" x14ac:dyDescent="0.2">
      <c r="A15" s="17" t="s">
        <v>11</v>
      </c>
      <c r="B15" s="11" t="s">
        <v>12</v>
      </c>
      <c r="C15" s="1"/>
      <c r="D15" s="1">
        <v>33884.199999999997</v>
      </c>
      <c r="E15" s="1">
        <v>41249.32</v>
      </c>
      <c r="F15" s="1">
        <v>50000</v>
      </c>
      <c r="G15" s="1">
        <v>50000</v>
      </c>
      <c r="H15" s="1">
        <v>50000</v>
      </c>
      <c r="I15" s="1"/>
      <c r="J15" s="1"/>
      <c r="K15" s="1"/>
      <c r="L15" s="1"/>
      <c r="M15" s="1"/>
    </row>
    <row r="16" spans="1:14" ht="15" x14ac:dyDescent="0.2">
      <c r="A16" s="1"/>
      <c r="B16" s="11"/>
      <c r="C16" s="1"/>
      <c r="D16" s="20">
        <f>SUM(D14:D15)</f>
        <v>650014.19999999995</v>
      </c>
      <c r="E16" s="20">
        <f>SUM(E14:E15)</f>
        <v>741590.32</v>
      </c>
      <c r="F16" s="20">
        <f>SUM(F14:F15)</f>
        <v>750341</v>
      </c>
      <c r="G16" s="20">
        <f>SUM(G14:G15)</f>
        <v>750341</v>
      </c>
      <c r="H16" s="20">
        <f>SUM(H14:H15)</f>
        <v>764883.34204999986</v>
      </c>
      <c r="I16" s="1"/>
      <c r="J16" s="1"/>
      <c r="K16" s="1"/>
      <c r="L16" s="1"/>
      <c r="M16" s="1"/>
    </row>
    <row r="17" spans="1:14" ht="15.75" x14ac:dyDescent="0.25">
      <c r="A17" s="14" t="s">
        <v>13</v>
      </c>
      <c r="B17" s="16">
        <v>430000</v>
      </c>
      <c r="C17" s="1"/>
      <c r="D17" s="1"/>
      <c r="E17" s="21"/>
      <c r="F17" s="21"/>
      <c r="G17" s="1"/>
      <c r="H17" s="1"/>
      <c r="I17" s="1"/>
      <c r="J17" s="1"/>
      <c r="K17" s="1"/>
      <c r="L17" s="1"/>
      <c r="M17" s="1"/>
    </row>
    <row r="18" spans="1:14" ht="15" x14ac:dyDescent="0.2">
      <c r="A18" s="17" t="s">
        <v>14</v>
      </c>
      <c r="B18" s="11">
        <v>422001</v>
      </c>
      <c r="C18" s="1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/>
      <c r="J18" s="1"/>
      <c r="K18" s="1"/>
      <c r="L18" s="1"/>
      <c r="M18" s="1"/>
    </row>
    <row r="19" spans="1:14" ht="15" x14ac:dyDescent="0.2">
      <c r="A19" s="17" t="s">
        <v>15</v>
      </c>
      <c r="B19" s="11">
        <v>422008</v>
      </c>
      <c r="C19" s="1"/>
      <c r="D19" s="1"/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  <c r="L19" s="1"/>
      <c r="M19" s="1"/>
    </row>
    <row r="20" spans="1:14" ht="15" x14ac:dyDescent="0.2">
      <c r="A20" s="17" t="s">
        <v>16</v>
      </c>
      <c r="B20" s="11" t="s">
        <v>17</v>
      </c>
      <c r="C20" s="1"/>
      <c r="D20" s="1">
        <v>544.57000000000005</v>
      </c>
      <c r="E20" s="1">
        <v>544.57000000000005</v>
      </c>
      <c r="F20" s="1">
        <v>545</v>
      </c>
      <c r="G20" s="1">
        <v>544.57000000000005</v>
      </c>
      <c r="H20" s="1">
        <v>544.57000000000005</v>
      </c>
      <c r="I20" s="1"/>
      <c r="J20" s="1"/>
      <c r="K20" s="1"/>
      <c r="L20" s="1"/>
      <c r="M20" s="1"/>
    </row>
    <row r="21" spans="1:14" ht="15" x14ac:dyDescent="0.2">
      <c r="A21" s="17" t="s">
        <v>18</v>
      </c>
      <c r="B21" s="11" t="s">
        <v>19</v>
      </c>
      <c r="C21" s="1"/>
      <c r="D21" s="1">
        <v>83032.17</v>
      </c>
      <c r="E21" s="1">
        <v>12741.04</v>
      </c>
      <c r="F21" s="1">
        <v>84940</v>
      </c>
      <c r="G21" s="1">
        <v>84940.24</v>
      </c>
      <c r="H21" s="1">
        <v>87828</v>
      </c>
      <c r="I21" s="1"/>
      <c r="J21" s="1"/>
      <c r="K21" s="1"/>
      <c r="L21" s="1"/>
      <c r="M21" s="1"/>
    </row>
    <row r="22" spans="1:14" ht="15" x14ac:dyDescent="0.2">
      <c r="A22" s="17" t="s">
        <v>20</v>
      </c>
      <c r="B22" s="11" t="s">
        <v>21</v>
      </c>
      <c r="C22" s="1"/>
      <c r="D22" s="1">
        <v>32555</v>
      </c>
      <c r="E22" s="1">
        <v>46843.22</v>
      </c>
      <c r="F22" s="1">
        <v>46843.22</v>
      </c>
      <c r="G22" s="1">
        <v>37097</v>
      </c>
      <c r="H22" s="1">
        <v>46843</v>
      </c>
      <c r="I22" s="1"/>
      <c r="J22" s="1"/>
      <c r="K22" s="1"/>
      <c r="L22" s="1"/>
      <c r="M22" s="1"/>
    </row>
    <row r="23" spans="1:14" ht="15" x14ac:dyDescent="0.2">
      <c r="A23" s="17" t="s">
        <v>22</v>
      </c>
      <c r="B23" s="11" t="s">
        <v>23</v>
      </c>
      <c r="C23" s="1"/>
      <c r="D23" s="1">
        <v>22702.78</v>
      </c>
      <c r="E23" s="1">
        <v>19581.150000000001</v>
      </c>
      <c r="F23" s="1">
        <v>26108</v>
      </c>
      <c r="G23" s="1">
        <v>26108</v>
      </c>
      <c r="H23" s="1">
        <v>30024</v>
      </c>
      <c r="I23" s="1"/>
      <c r="J23" s="1"/>
      <c r="K23" s="1"/>
      <c r="L23" s="1"/>
      <c r="M23" s="1"/>
    </row>
    <row r="24" spans="1:14" ht="15" x14ac:dyDescent="0.2">
      <c r="A24" s="17" t="s">
        <v>24</v>
      </c>
      <c r="B24" s="11" t="s">
        <v>25</v>
      </c>
      <c r="C24" s="1"/>
      <c r="D24" s="1">
        <v>11425.99</v>
      </c>
      <c r="E24" s="1">
        <v>14017.8</v>
      </c>
      <c r="F24" s="1">
        <v>14017.8</v>
      </c>
      <c r="G24" s="1">
        <v>11400</v>
      </c>
      <c r="H24" s="1">
        <v>11400</v>
      </c>
      <c r="I24" s="1"/>
      <c r="J24" s="1"/>
      <c r="K24" s="1"/>
      <c r="L24" s="1"/>
      <c r="M24" s="1"/>
    </row>
    <row r="25" spans="1:14" ht="15" x14ac:dyDescent="0.2">
      <c r="A25" s="17" t="s">
        <v>26</v>
      </c>
      <c r="B25" s="11" t="s">
        <v>27</v>
      </c>
      <c r="C25" s="1"/>
      <c r="D25" s="1">
        <v>1159.3499999999999</v>
      </c>
      <c r="E25" s="1">
        <v>1160</v>
      </c>
      <c r="F25" s="1">
        <v>1160</v>
      </c>
      <c r="G25" s="1">
        <v>1160</v>
      </c>
      <c r="H25" s="1">
        <v>1160</v>
      </c>
      <c r="I25" s="1"/>
      <c r="J25" s="1"/>
      <c r="K25" s="1"/>
      <c r="L25" s="1"/>
      <c r="M25" s="1"/>
    </row>
    <row r="26" spans="1:14" ht="15" x14ac:dyDescent="0.2">
      <c r="A26" s="17" t="s">
        <v>28</v>
      </c>
      <c r="B26" s="11" t="s">
        <v>29</v>
      </c>
      <c r="C26" s="1"/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/>
      <c r="J26" s="1"/>
      <c r="K26" s="1"/>
      <c r="L26" s="1"/>
      <c r="M26" s="1"/>
    </row>
    <row r="27" spans="1:14" ht="15" x14ac:dyDescent="0.2">
      <c r="A27" s="17" t="s">
        <v>30</v>
      </c>
      <c r="B27" s="11" t="s">
        <v>31</v>
      </c>
      <c r="C27" s="1"/>
      <c r="D27" s="1">
        <v>6110.72</v>
      </c>
      <c r="E27" s="1">
        <v>99940</v>
      </c>
      <c r="F27" s="1">
        <v>99940</v>
      </c>
      <c r="G27" s="1">
        <v>0</v>
      </c>
      <c r="H27" s="1">
        <v>0</v>
      </c>
      <c r="I27" s="1"/>
      <c r="J27" s="1"/>
      <c r="K27" s="1"/>
      <c r="L27" s="1"/>
      <c r="M27" s="1"/>
    </row>
    <row r="28" spans="1:14" ht="15" x14ac:dyDescent="0.2">
      <c r="A28" s="1"/>
      <c r="B28" s="11"/>
      <c r="C28" s="1"/>
      <c r="D28" s="20">
        <f>SUM(D18:D27)</f>
        <v>157530.58000000002</v>
      </c>
      <c r="E28" s="20">
        <f>SUM(E18:E27)</f>
        <v>194827.78000000003</v>
      </c>
      <c r="F28" s="20">
        <f>SUM(F18:F27)</f>
        <v>273554.02</v>
      </c>
      <c r="G28" s="20">
        <f>SUM(G18:G27)</f>
        <v>161249.81</v>
      </c>
      <c r="H28" s="20">
        <f>SUM(H18:H27)</f>
        <v>177799.57</v>
      </c>
      <c r="I28" s="1"/>
      <c r="J28" s="1"/>
      <c r="K28" s="1"/>
      <c r="L28" s="1"/>
      <c r="M28" s="1"/>
    </row>
    <row r="29" spans="1:14" ht="15.75" x14ac:dyDescent="0.25">
      <c r="A29" s="1"/>
      <c r="B29" s="11"/>
      <c r="C29" s="1"/>
      <c r="D29" s="1"/>
      <c r="E29" s="21"/>
      <c r="F29" s="21"/>
      <c r="G29" s="1"/>
      <c r="H29" s="1"/>
      <c r="I29" s="1"/>
      <c r="J29" s="1"/>
      <c r="K29" s="1"/>
      <c r="L29" s="1"/>
      <c r="M29" s="1"/>
    </row>
    <row r="30" spans="1:14" ht="15.75" x14ac:dyDescent="0.25">
      <c r="A30" s="14" t="s">
        <v>32</v>
      </c>
      <c r="B30" s="16">
        <v>440000</v>
      </c>
      <c r="C30" s="1"/>
      <c r="D30" s="1"/>
      <c r="E30" s="1"/>
      <c r="F30" s="1"/>
      <c r="G30" s="1"/>
      <c r="H30" s="1"/>
      <c r="I30" s="22"/>
      <c r="J30" s="1"/>
      <c r="K30" s="1"/>
      <c r="L30" s="1"/>
      <c r="M30" s="1"/>
      <c r="N30" s="1"/>
    </row>
    <row r="31" spans="1:14" ht="15" x14ac:dyDescent="0.2">
      <c r="A31" s="17" t="s">
        <v>1</v>
      </c>
      <c r="B31" s="11"/>
      <c r="C31" s="1"/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</row>
    <row r="32" spans="1:14" ht="15" x14ac:dyDescent="0.2">
      <c r="A32" s="17" t="s">
        <v>33</v>
      </c>
      <c r="B32" s="11" t="s">
        <v>34</v>
      </c>
      <c r="C32" s="1"/>
      <c r="D32" s="1">
        <v>3820</v>
      </c>
      <c r="E32" s="1">
        <v>4059</v>
      </c>
      <c r="F32" s="1">
        <v>4059</v>
      </c>
      <c r="G32" s="1">
        <f>2790+352</f>
        <v>3142</v>
      </c>
      <c r="H32" s="1">
        <v>4000</v>
      </c>
      <c r="I32" s="22"/>
      <c r="J32" s="1"/>
      <c r="K32" s="1"/>
      <c r="L32" s="1"/>
      <c r="M32" s="1"/>
      <c r="N32" s="1"/>
    </row>
    <row r="33" spans="1:13" ht="15" x14ac:dyDescent="0.2">
      <c r="A33" s="23" t="s">
        <v>35</v>
      </c>
      <c r="B33" s="11" t="s">
        <v>36</v>
      </c>
      <c r="C33" s="1"/>
      <c r="D33" s="1">
        <v>50</v>
      </c>
      <c r="E33" s="1">
        <v>60</v>
      </c>
      <c r="F33" s="1">
        <v>60</v>
      </c>
      <c r="G33" s="1">
        <v>50</v>
      </c>
      <c r="H33" s="1">
        <v>50</v>
      </c>
      <c r="I33" s="1"/>
      <c r="J33" s="1"/>
      <c r="K33" s="1"/>
      <c r="L33" s="1"/>
      <c r="M33" s="1"/>
    </row>
    <row r="34" spans="1:13" ht="15" x14ac:dyDescent="0.2">
      <c r="A34" s="23" t="s">
        <v>37</v>
      </c>
      <c r="B34" s="11" t="s">
        <v>38</v>
      </c>
      <c r="C34" s="1"/>
      <c r="D34" s="1">
        <v>1320</v>
      </c>
      <c r="E34" s="1">
        <v>1380</v>
      </c>
      <c r="F34" s="1">
        <v>1500</v>
      </c>
      <c r="G34" s="1">
        <v>935</v>
      </c>
      <c r="H34" s="1">
        <v>1200</v>
      </c>
      <c r="I34" s="1"/>
      <c r="J34" s="1"/>
      <c r="K34" s="1"/>
      <c r="L34" s="1"/>
      <c r="M34" s="1"/>
    </row>
    <row r="35" spans="1:13" ht="15" x14ac:dyDescent="0.2">
      <c r="A35" s="23" t="s">
        <v>39</v>
      </c>
      <c r="B35" s="11" t="s">
        <v>40</v>
      </c>
      <c r="C35" s="1"/>
      <c r="D35" s="1">
        <v>665</v>
      </c>
      <c r="E35" s="1">
        <v>665</v>
      </c>
      <c r="F35" s="1">
        <v>665</v>
      </c>
      <c r="G35" s="1">
        <v>870</v>
      </c>
      <c r="H35" s="1">
        <v>870</v>
      </c>
      <c r="I35" s="1"/>
      <c r="J35" s="1"/>
      <c r="K35" s="1"/>
      <c r="L35" s="1"/>
      <c r="M35" s="1"/>
    </row>
    <row r="36" spans="1:13" ht="15" x14ac:dyDescent="0.2">
      <c r="A36" s="23" t="s">
        <v>41</v>
      </c>
      <c r="B36" s="11" t="s">
        <v>42</v>
      </c>
      <c r="C36" s="1"/>
      <c r="D36" s="1">
        <v>8471.86</v>
      </c>
      <c r="E36" s="1">
        <v>6115.2</v>
      </c>
      <c r="F36" s="1">
        <v>7700</v>
      </c>
      <c r="G36" s="1">
        <v>7700</v>
      </c>
      <c r="H36" s="1">
        <v>7700</v>
      </c>
      <c r="I36" s="1"/>
      <c r="J36" s="1"/>
      <c r="K36" s="1"/>
      <c r="L36" s="1"/>
      <c r="M36" s="1"/>
    </row>
    <row r="37" spans="1:13" ht="15" x14ac:dyDescent="0.2">
      <c r="A37" s="23" t="s">
        <v>43</v>
      </c>
      <c r="B37" s="11" t="s">
        <v>44</v>
      </c>
      <c r="C37" s="1"/>
      <c r="D37" s="1">
        <v>147</v>
      </c>
      <c r="E37" s="1">
        <v>100</v>
      </c>
      <c r="F37" s="1">
        <v>100</v>
      </c>
      <c r="G37" s="1">
        <v>200</v>
      </c>
      <c r="H37" s="1">
        <v>200</v>
      </c>
      <c r="I37" s="1"/>
      <c r="J37" s="1"/>
      <c r="K37" s="1"/>
      <c r="L37" s="1"/>
      <c r="M37" s="1"/>
    </row>
    <row r="38" spans="1:13" ht="15" x14ac:dyDescent="0.2">
      <c r="A38" s="23" t="s">
        <v>45</v>
      </c>
      <c r="B38" s="11" t="s">
        <v>46</v>
      </c>
      <c r="C38" s="1"/>
      <c r="D38" s="1">
        <v>1000</v>
      </c>
      <c r="E38" s="1">
        <v>1000</v>
      </c>
      <c r="F38" s="1">
        <v>1000</v>
      </c>
      <c r="G38" s="1">
        <v>800</v>
      </c>
      <c r="H38" s="1">
        <v>1000</v>
      </c>
      <c r="I38" s="1"/>
      <c r="J38" s="1"/>
      <c r="K38" s="1"/>
      <c r="L38" s="1"/>
      <c r="M38" s="1"/>
    </row>
    <row r="39" spans="1:13" ht="15" x14ac:dyDescent="0.2">
      <c r="A39" s="23" t="s">
        <v>47</v>
      </c>
      <c r="B39" s="11" t="s">
        <v>48</v>
      </c>
      <c r="C39" s="1"/>
      <c r="D39" s="1">
        <v>769</v>
      </c>
      <c r="E39" s="1">
        <v>200</v>
      </c>
      <c r="F39" s="1">
        <v>200</v>
      </c>
      <c r="G39" s="1">
        <v>0</v>
      </c>
      <c r="H39" s="1">
        <v>0</v>
      </c>
      <c r="I39" s="1"/>
      <c r="J39" s="1"/>
      <c r="K39" s="1"/>
      <c r="L39" s="1"/>
      <c r="M39" s="1"/>
    </row>
    <row r="40" spans="1:13" ht="15" x14ac:dyDescent="0.2">
      <c r="A40" s="23"/>
      <c r="B40" s="11"/>
      <c r="C40" s="1"/>
      <c r="D40" s="1"/>
      <c r="E40" s="1"/>
      <c r="F40" s="1" t="s">
        <v>1</v>
      </c>
      <c r="G40" s="1"/>
      <c r="H40" s="1"/>
      <c r="I40" s="1"/>
      <c r="J40" s="1"/>
      <c r="K40" s="1"/>
      <c r="L40" s="1"/>
      <c r="M40" s="1"/>
    </row>
    <row r="41" spans="1:13" ht="15" x14ac:dyDescent="0.2">
      <c r="A41" s="17" t="s">
        <v>49</v>
      </c>
      <c r="B41" s="1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">
      <c r="A42" s="23" t="s">
        <v>50</v>
      </c>
      <c r="B42" s="11" t="s">
        <v>51</v>
      </c>
      <c r="C42" s="1"/>
      <c r="D42" s="1">
        <v>528.37</v>
      </c>
      <c r="E42" s="1">
        <v>1982.06</v>
      </c>
      <c r="F42" s="1">
        <v>2000</v>
      </c>
      <c r="G42" s="1">
        <v>1000</v>
      </c>
      <c r="H42" s="1">
        <v>2000</v>
      </c>
      <c r="I42" s="1"/>
      <c r="J42" s="1"/>
      <c r="K42" s="1"/>
      <c r="L42" s="1"/>
      <c r="M42" s="1"/>
    </row>
    <row r="44" spans="1:13" ht="15" x14ac:dyDescent="0.2">
      <c r="A44" s="24" t="s">
        <v>52</v>
      </c>
      <c r="B44" s="1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">
      <c r="A45" s="17" t="s">
        <v>53</v>
      </c>
      <c r="B45" s="11" t="s">
        <v>54</v>
      </c>
      <c r="C45" s="1"/>
      <c r="D45" s="1">
        <v>2920</v>
      </c>
      <c r="E45" s="1">
        <v>5792.06</v>
      </c>
      <c r="F45" s="1">
        <v>6000</v>
      </c>
      <c r="G45" s="1">
        <v>2000</v>
      </c>
      <c r="H45" s="1">
        <v>2000</v>
      </c>
      <c r="I45" s="1"/>
      <c r="J45" s="1"/>
      <c r="K45" s="1"/>
      <c r="L45" s="1"/>
      <c r="M45" s="1"/>
    </row>
    <row r="46" spans="1:13" ht="15" x14ac:dyDescent="0.2">
      <c r="A46" s="17" t="s">
        <v>55</v>
      </c>
      <c r="B46" s="11" t="s">
        <v>56</v>
      </c>
      <c r="C46" s="1"/>
      <c r="D46" s="1">
        <v>72154.17</v>
      </c>
      <c r="E46" s="1">
        <v>159008.65</v>
      </c>
      <c r="F46" s="1">
        <v>162000</v>
      </c>
      <c r="G46" s="1">
        <v>60000</v>
      </c>
      <c r="H46" s="1">
        <v>30000</v>
      </c>
      <c r="I46" s="1"/>
      <c r="J46" s="1"/>
      <c r="K46" s="1"/>
      <c r="L46" s="1"/>
      <c r="M46" s="1"/>
    </row>
    <row r="47" spans="1:13" ht="15" x14ac:dyDescent="0.2">
      <c r="A47" s="17" t="s">
        <v>57</v>
      </c>
      <c r="B47" s="11" t="s">
        <v>58</v>
      </c>
      <c r="C47" s="1"/>
      <c r="D47" s="1">
        <v>4875.8999999999996</v>
      </c>
      <c r="E47" s="1">
        <v>5436.86</v>
      </c>
      <c r="F47" s="1">
        <v>6000</v>
      </c>
      <c r="G47" s="1">
        <v>2000</v>
      </c>
      <c r="H47" s="1">
        <v>2000</v>
      </c>
      <c r="I47" s="1"/>
      <c r="J47" s="1"/>
      <c r="K47" s="1"/>
      <c r="L47" s="1"/>
      <c r="M47" s="1"/>
    </row>
    <row r="48" spans="1:13" ht="15" x14ac:dyDescent="0.2">
      <c r="A48" s="17" t="s">
        <v>59</v>
      </c>
      <c r="B48" s="11" t="s">
        <v>60</v>
      </c>
      <c r="C48" s="1"/>
      <c r="D48" s="1">
        <v>4518.42</v>
      </c>
      <c r="E48" s="1">
        <v>7525.56</v>
      </c>
      <c r="F48" s="1">
        <v>8000</v>
      </c>
      <c r="G48" s="1">
        <v>2725</v>
      </c>
      <c r="H48" s="1">
        <v>2725</v>
      </c>
      <c r="I48" s="1"/>
      <c r="J48" s="1"/>
      <c r="K48" s="1"/>
      <c r="L48" s="1"/>
      <c r="M48" s="1"/>
    </row>
    <row r="49" spans="1:14" ht="15" x14ac:dyDescent="0.2">
      <c r="A49" s="17" t="s">
        <v>61</v>
      </c>
      <c r="B49" s="11" t="s">
        <v>62</v>
      </c>
      <c r="C49" s="1"/>
      <c r="D49" s="1">
        <v>0</v>
      </c>
      <c r="E49" s="1">
        <v>300</v>
      </c>
      <c r="F49" s="1">
        <v>300</v>
      </c>
      <c r="G49" s="1">
        <v>0</v>
      </c>
      <c r="H49" s="1">
        <v>0</v>
      </c>
      <c r="I49" s="1"/>
      <c r="J49" s="1"/>
      <c r="K49" s="1"/>
      <c r="L49" s="1"/>
      <c r="M49" s="1"/>
    </row>
    <row r="51" spans="1:14" ht="15" x14ac:dyDescent="0.2">
      <c r="A51" s="24" t="s">
        <v>63</v>
      </c>
      <c r="B51" s="11"/>
    </row>
    <row r="52" spans="1:14" ht="15" x14ac:dyDescent="0.2">
      <c r="A52" s="17" t="s">
        <v>64</v>
      </c>
      <c r="B52" s="11" t="s">
        <v>65</v>
      </c>
      <c r="C52" s="1"/>
      <c r="D52" s="1"/>
      <c r="E52" s="1">
        <v>1000</v>
      </c>
      <c r="F52" s="1">
        <v>1000</v>
      </c>
      <c r="G52" s="1">
        <v>0</v>
      </c>
      <c r="H52" s="1">
        <v>0</v>
      </c>
      <c r="I52" s="1"/>
      <c r="J52" s="1"/>
      <c r="K52" s="1"/>
      <c r="L52" s="1"/>
      <c r="M52" s="1"/>
    </row>
    <row r="53" spans="1:14" ht="15" x14ac:dyDescent="0.2">
      <c r="E53" s="1">
        <v>0</v>
      </c>
    </row>
    <row r="54" spans="1:14" ht="15" x14ac:dyDescent="0.2">
      <c r="A54" s="24" t="s">
        <v>66</v>
      </c>
      <c r="B54" s="11"/>
    </row>
    <row r="55" spans="1:14" ht="15" x14ac:dyDescent="0.2">
      <c r="A55" s="17" t="s">
        <v>67</v>
      </c>
      <c r="B55" s="11" t="s">
        <v>68</v>
      </c>
      <c r="C55" s="1"/>
      <c r="D55" s="1">
        <v>11100</v>
      </c>
      <c r="E55" s="1">
        <v>11600</v>
      </c>
      <c r="F55" s="1">
        <v>11600</v>
      </c>
      <c r="G55" s="1">
        <v>11150</v>
      </c>
      <c r="H55" s="1">
        <v>11150</v>
      </c>
      <c r="I55" s="1"/>
      <c r="J55" s="1"/>
      <c r="K55" s="1"/>
      <c r="L55" s="1"/>
      <c r="M55" s="1"/>
    </row>
    <row r="56" spans="1:14" ht="15" x14ac:dyDescent="0.2">
      <c r="A56" s="17" t="s">
        <v>69</v>
      </c>
      <c r="B56" s="11" t="s">
        <v>70</v>
      </c>
      <c r="C56" s="1"/>
      <c r="D56" s="1">
        <v>2175</v>
      </c>
      <c r="E56" s="1">
        <v>550</v>
      </c>
      <c r="F56" s="1">
        <v>700</v>
      </c>
      <c r="G56" s="1">
        <v>1500</v>
      </c>
      <c r="H56" s="1">
        <v>1500</v>
      </c>
      <c r="I56" s="1"/>
      <c r="J56" s="1"/>
      <c r="K56" s="1"/>
      <c r="L56" s="1"/>
      <c r="M56" s="1"/>
    </row>
    <row r="57" spans="1:14" ht="15" x14ac:dyDescent="0.2">
      <c r="A57" s="17" t="s">
        <v>71</v>
      </c>
      <c r="B57" s="11" t="s">
        <v>72</v>
      </c>
      <c r="C57" s="1"/>
      <c r="D57" s="1">
        <v>21020</v>
      </c>
      <c r="E57" s="1">
        <v>0</v>
      </c>
      <c r="F57" s="1">
        <v>24000</v>
      </c>
      <c r="G57" s="1">
        <v>24000</v>
      </c>
      <c r="H57" s="1">
        <v>24000</v>
      </c>
      <c r="I57" s="1"/>
      <c r="J57" s="1"/>
      <c r="K57" s="1"/>
      <c r="L57" s="1"/>
      <c r="M57" s="1"/>
    </row>
    <row r="58" spans="1:14" ht="15" x14ac:dyDescent="0.2">
      <c r="A58" s="1"/>
      <c r="B58" s="11"/>
      <c r="C58" s="1"/>
      <c r="D58" s="20">
        <f>SUM(D32:D57)</f>
        <v>135534.71999999997</v>
      </c>
      <c r="E58" s="20">
        <f>SUM(E32:E57)</f>
        <v>206774.38999999998</v>
      </c>
      <c r="F58" s="20">
        <f>SUM(F32:F57)</f>
        <v>236884</v>
      </c>
      <c r="G58" s="20">
        <f>SUM(G32:G57)</f>
        <v>118072</v>
      </c>
      <c r="H58" s="20">
        <f>SUM(H32:H57)</f>
        <v>90395</v>
      </c>
      <c r="I58" s="1"/>
      <c r="J58" s="1"/>
      <c r="K58" s="1"/>
      <c r="L58" s="1"/>
      <c r="M58" s="1"/>
    </row>
    <row r="59" spans="1:14" ht="15.75" x14ac:dyDescent="0.25">
      <c r="A59" s="1"/>
      <c r="B59" s="11"/>
      <c r="C59" s="1"/>
      <c r="D59" s="1"/>
      <c r="E59" s="21"/>
      <c r="F59" s="21"/>
      <c r="G59" s="1"/>
      <c r="H59" s="1"/>
      <c r="I59" s="1"/>
      <c r="J59" s="1"/>
      <c r="K59" s="1"/>
      <c r="L59" s="1"/>
      <c r="M59" s="1"/>
    </row>
    <row r="60" spans="1:14" ht="15.75" x14ac:dyDescent="0.25">
      <c r="A60" s="14" t="s">
        <v>73</v>
      </c>
      <c r="B60" s="16">
        <v>450000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">
      <c r="A61" s="1" t="s">
        <v>74</v>
      </c>
      <c r="B61" s="11" t="s">
        <v>75</v>
      </c>
      <c r="C61" s="1"/>
      <c r="D61" s="1">
        <v>77400.45</v>
      </c>
      <c r="E61" s="1">
        <v>58774.86</v>
      </c>
      <c r="F61" s="1">
        <v>80000</v>
      </c>
      <c r="G61" s="1">
        <v>90000</v>
      </c>
      <c r="H61" s="1">
        <v>90000</v>
      </c>
      <c r="I61" s="1"/>
      <c r="J61" s="1"/>
      <c r="K61" s="1"/>
      <c r="L61" s="1"/>
      <c r="M61" s="1"/>
    </row>
    <row r="62" spans="1:14" ht="15" x14ac:dyDescent="0.2">
      <c r="A62" s="1" t="s">
        <v>76</v>
      </c>
      <c r="B62" s="11">
        <v>460001</v>
      </c>
      <c r="C62" s="1"/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/>
      <c r="J62" s="1"/>
      <c r="K62" s="1"/>
      <c r="L62" s="1"/>
      <c r="M62" s="1"/>
    </row>
    <row r="63" spans="1:14" ht="15" x14ac:dyDescent="0.2">
      <c r="A63" s="1"/>
      <c r="B63" s="11"/>
      <c r="C63" s="1"/>
      <c r="D63" s="26">
        <f>SUM(D61:D62)</f>
        <v>77400.45</v>
      </c>
      <c r="E63" s="26">
        <f>SUM(E61:E62)</f>
        <v>58774.86</v>
      </c>
      <c r="F63" s="26">
        <f>SUM(F61:F62)</f>
        <v>80000</v>
      </c>
      <c r="G63" s="26">
        <f>SUM(G61:G62)</f>
        <v>90000</v>
      </c>
      <c r="H63" s="26">
        <f>SUM(H61:H62)</f>
        <v>90000</v>
      </c>
      <c r="I63" s="1"/>
      <c r="J63" s="1"/>
      <c r="K63" s="1"/>
      <c r="L63" s="1"/>
      <c r="M63" s="1"/>
    </row>
    <row r="64" spans="1:14" ht="15.75" x14ac:dyDescent="0.25">
      <c r="A64" s="1"/>
      <c r="B64" s="11"/>
      <c r="C64" s="1"/>
      <c r="D64" s="1"/>
      <c r="E64" s="21"/>
      <c r="F64" s="21"/>
      <c r="G64" s="1"/>
      <c r="H64" s="1" t="s">
        <v>1</v>
      </c>
      <c r="I64" s="1"/>
      <c r="J64" s="1"/>
      <c r="K64" s="1"/>
      <c r="L64" s="1"/>
      <c r="M64" s="1"/>
    </row>
    <row r="65" spans="1:13" ht="15.75" x14ac:dyDescent="0.25">
      <c r="A65" s="14" t="s">
        <v>77</v>
      </c>
      <c r="B65" s="16">
        <v>460000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">
      <c r="A66" s="1" t="s">
        <v>78</v>
      </c>
      <c r="B66" s="1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">
      <c r="A67" s="23" t="s">
        <v>79</v>
      </c>
      <c r="B67" s="11" t="s">
        <v>80</v>
      </c>
      <c r="C67" s="1"/>
      <c r="D67" s="1">
        <v>950</v>
      </c>
      <c r="E67" s="1">
        <v>575</v>
      </c>
      <c r="F67" s="1">
        <v>700</v>
      </c>
      <c r="G67" s="1">
        <v>500</v>
      </c>
      <c r="H67" s="1">
        <v>500</v>
      </c>
      <c r="I67" s="1"/>
      <c r="J67" s="1"/>
      <c r="K67" s="1"/>
      <c r="L67" s="1"/>
      <c r="M67" s="1"/>
    </row>
    <row r="68" spans="1:13" ht="15" x14ac:dyDescent="0.2">
      <c r="A68" s="23" t="s">
        <v>81</v>
      </c>
      <c r="B68" s="11" t="s">
        <v>82</v>
      </c>
      <c r="C68" s="1"/>
      <c r="D68" s="1">
        <v>36.25</v>
      </c>
      <c r="E68" s="1">
        <v>6.5</v>
      </c>
      <c r="F68" s="1">
        <v>10</v>
      </c>
      <c r="G68" s="1">
        <v>50</v>
      </c>
      <c r="H68" s="1">
        <v>50</v>
      </c>
      <c r="I68" s="1"/>
      <c r="J68" s="1"/>
      <c r="K68" s="1"/>
      <c r="L68" s="1"/>
      <c r="M68" s="1"/>
    </row>
    <row r="69" spans="1:13" ht="15" x14ac:dyDescent="0.2">
      <c r="A69" s="17"/>
      <c r="B69" s="1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">
      <c r="A70" s="1" t="s">
        <v>83</v>
      </c>
      <c r="B70" s="11"/>
    </row>
    <row r="71" spans="1:13" ht="15" x14ac:dyDescent="0.2">
      <c r="A71" s="23" t="s">
        <v>84</v>
      </c>
      <c r="B71" s="11">
        <v>448001</v>
      </c>
      <c r="C71" s="1"/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/>
      <c r="J71" s="1"/>
      <c r="K71" s="1"/>
      <c r="L71" s="1"/>
      <c r="M71" s="1"/>
    </row>
    <row r="73" spans="1:13" ht="15" x14ac:dyDescent="0.2">
      <c r="A73" s="1" t="s">
        <v>85</v>
      </c>
      <c r="B73" s="11"/>
    </row>
    <row r="74" spans="1:13" ht="15" x14ac:dyDescent="0.2">
      <c r="A74" s="23" t="s">
        <v>86</v>
      </c>
      <c r="B74" s="11" t="s">
        <v>87</v>
      </c>
      <c r="C74" s="1"/>
      <c r="D74" s="1">
        <v>200</v>
      </c>
      <c r="E74" s="1">
        <v>250</v>
      </c>
      <c r="F74" s="1">
        <v>250</v>
      </c>
      <c r="G74" s="1">
        <v>1000</v>
      </c>
      <c r="H74" s="1">
        <v>1000</v>
      </c>
      <c r="I74" s="1"/>
      <c r="J74" s="1"/>
      <c r="K74" s="1"/>
      <c r="L74" s="1"/>
      <c r="M74" s="1"/>
    </row>
    <row r="75" spans="1:13" ht="15" x14ac:dyDescent="0.2">
      <c r="A75" s="17" t="s">
        <v>88</v>
      </c>
      <c r="B75" s="11" t="s">
        <v>89</v>
      </c>
      <c r="D75" s="1">
        <v>1120.1600000000001</v>
      </c>
      <c r="E75" s="1">
        <v>1503.63</v>
      </c>
      <c r="F75" s="1">
        <v>3191</v>
      </c>
      <c r="G75" s="1">
        <v>0</v>
      </c>
      <c r="H75" s="1">
        <v>0</v>
      </c>
    </row>
    <row r="76" spans="1:13" ht="15" x14ac:dyDescent="0.2">
      <c r="A76" s="17" t="s">
        <v>90</v>
      </c>
      <c r="B76" s="11" t="s">
        <v>91</v>
      </c>
      <c r="D76" s="1">
        <v>89549</v>
      </c>
      <c r="E76" s="1">
        <v>96174</v>
      </c>
      <c r="F76" s="1">
        <v>96174</v>
      </c>
      <c r="G76" s="1">
        <f>G281+G284</f>
        <v>93964</v>
      </c>
      <c r="H76" s="1">
        <f>H281+H284</f>
        <v>99450</v>
      </c>
      <c r="I76" s="1"/>
    </row>
    <row r="78" spans="1:13" ht="15" x14ac:dyDescent="0.2">
      <c r="A78" s="1" t="s">
        <v>92</v>
      </c>
      <c r="B78" s="11"/>
    </row>
    <row r="79" spans="1:13" ht="15.6" customHeight="1" x14ac:dyDescent="0.2">
      <c r="A79" s="17" t="s">
        <v>93</v>
      </c>
      <c r="B79" s="11" t="s">
        <v>94</v>
      </c>
      <c r="C79" s="1"/>
      <c r="D79" s="1">
        <v>72925</v>
      </c>
      <c r="E79" s="1">
        <v>325</v>
      </c>
      <c r="F79" s="1">
        <v>7500</v>
      </c>
      <c r="G79" s="1">
        <v>7500</v>
      </c>
      <c r="H79" s="1">
        <v>7500</v>
      </c>
      <c r="I79" s="27"/>
      <c r="J79" s="1"/>
      <c r="K79" s="1"/>
      <c r="L79" s="1"/>
      <c r="M79" s="1"/>
    </row>
    <row r="80" spans="1:13" ht="15" x14ac:dyDescent="0.2">
      <c r="A80" s="1" t="s">
        <v>95</v>
      </c>
      <c r="B80" s="11"/>
    </row>
    <row r="81" spans="1:13" ht="15" x14ac:dyDescent="0.2">
      <c r="A81" s="17" t="s">
        <v>96</v>
      </c>
      <c r="B81" s="11">
        <v>467001</v>
      </c>
      <c r="C81" s="1"/>
      <c r="D81" s="12">
        <v>200</v>
      </c>
      <c r="E81" s="12">
        <v>0</v>
      </c>
      <c r="F81" s="12">
        <v>0</v>
      </c>
      <c r="G81" s="12">
        <v>0</v>
      </c>
      <c r="H81" s="12">
        <v>0</v>
      </c>
      <c r="I81" s="1"/>
      <c r="J81" s="1"/>
      <c r="K81" s="1"/>
      <c r="L81" s="1"/>
      <c r="M81" s="1"/>
    </row>
    <row r="82" spans="1:13" ht="15" x14ac:dyDescent="0.2">
      <c r="A82" s="17"/>
      <c r="B82" s="11"/>
      <c r="C82" s="1"/>
      <c r="D82" s="26">
        <f>SUM(D66:D81)</f>
        <v>164980.41</v>
      </c>
      <c r="E82" s="26">
        <f>SUM(E66:E81)</f>
        <v>98834.13</v>
      </c>
      <c r="F82" s="26">
        <f>SUM(F66:F81)</f>
        <v>107825</v>
      </c>
      <c r="G82" s="26">
        <f>SUM(G66:G81)</f>
        <v>103014</v>
      </c>
      <c r="H82" s="26">
        <f>SUM(H66:H81)</f>
        <v>108500</v>
      </c>
      <c r="I82" s="1"/>
      <c r="J82" s="1"/>
      <c r="K82" s="1"/>
      <c r="L82" s="1"/>
      <c r="M82" s="1"/>
    </row>
    <row r="83" spans="1:13" ht="15.75" x14ac:dyDescent="0.25">
      <c r="A83" s="17"/>
      <c r="B83" s="11"/>
      <c r="C83" s="1"/>
      <c r="D83" s="1"/>
      <c r="E83" s="21"/>
      <c r="F83" s="21"/>
      <c r="G83" s="1"/>
      <c r="H83" s="1"/>
      <c r="I83" s="1"/>
      <c r="J83" s="1"/>
      <c r="K83" s="1"/>
      <c r="L83" s="1"/>
      <c r="M83" s="1"/>
    </row>
    <row r="84" spans="1:13" ht="15.75" x14ac:dyDescent="0.25">
      <c r="A84" s="14" t="s">
        <v>97</v>
      </c>
      <c r="B84" s="16">
        <v>475000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">
      <c r="A85" s="1" t="s">
        <v>98</v>
      </c>
      <c r="B85" s="1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">
      <c r="A86" s="17" t="s">
        <v>99</v>
      </c>
      <c r="B86" s="11">
        <v>471001</v>
      </c>
      <c r="C86" s="1"/>
      <c r="D86" s="12">
        <v>1658.12</v>
      </c>
      <c r="E86" s="12">
        <v>0</v>
      </c>
      <c r="F86" s="12">
        <v>0</v>
      </c>
      <c r="G86" s="12">
        <v>2000</v>
      </c>
      <c r="H86" s="12">
        <v>2000</v>
      </c>
      <c r="I86" s="1"/>
      <c r="J86" s="1"/>
      <c r="K86" s="1"/>
      <c r="L86" s="1"/>
      <c r="M86" s="1"/>
    </row>
    <row r="87" spans="1:13" ht="15" x14ac:dyDescent="0.2">
      <c r="A87" s="1"/>
      <c r="B87" s="11"/>
      <c r="C87" s="1"/>
      <c r="D87" s="1"/>
      <c r="E87" s="1"/>
      <c r="F87" s="1"/>
      <c r="G87" s="1"/>
      <c r="H87" s="1" t="s">
        <v>1</v>
      </c>
      <c r="I87" s="1"/>
      <c r="J87" s="1"/>
      <c r="K87" s="1"/>
      <c r="L87" s="1"/>
      <c r="M87" s="1"/>
    </row>
    <row r="88" spans="1:13" ht="15.75" x14ac:dyDescent="0.25">
      <c r="A88" s="14" t="s">
        <v>100</v>
      </c>
      <c r="B88" s="16">
        <v>480000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">
      <c r="A89" s="1"/>
      <c r="B89" s="1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">
      <c r="A90" s="17" t="s">
        <v>101</v>
      </c>
      <c r="B90" s="11" t="s">
        <v>102</v>
      </c>
      <c r="C90" s="1"/>
      <c r="D90" s="1">
        <v>89052.13</v>
      </c>
      <c r="E90" s="1">
        <v>5000</v>
      </c>
      <c r="F90" s="1">
        <v>5000</v>
      </c>
      <c r="G90" s="1">
        <v>0</v>
      </c>
      <c r="H90" s="1">
        <v>0</v>
      </c>
      <c r="I90" s="1"/>
      <c r="J90" s="1"/>
      <c r="K90" s="1"/>
      <c r="L90" s="1"/>
      <c r="M90" s="1"/>
    </row>
    <row r="91" spans="1:13" ht="15" x14ac:dyDescent="0.2">
      <c r="A91" s="17" t="s">
        <v>103</v>
      </c>
      <c r="B91" s="11" t="s">
        <v>104</v>
      </c>
      <c r="D91" s="1">
        <v>4230</v>
      </c>
    </row>
    <row r="92" spans="1:13" ht="15" x14ac:dyDescent="0.2">
      <c r="A92" s="1" t="s">
        <v>105</v>
      </c>
    </row>
    <row r="93" spans="1:13" ht="15" x14ac:dyDescent="0.2">
      <c r="A93" s="17" t="s">
        <v>106</v>
      </c>
      <c r="B93" s="11">
        <v>499001</v>
      </c>
      <c r="C93" s="1"/>
      <c r="D93" s="1"/>
      <c r="E93" s="1">
        <v>0</v>
      </c>
      <c r="F93" s="1">
        <v>0</v>
      </c>
      <c r="G93" s="1">
        <v>0</v>
      </c>
      <c r="H93" s="1">
        <v>0</v>
      </c>
      <c r="I93" s="1"/>
      <c r="J93" s="1"/>
      <c r="K93" s="1"/>
      <c r="L93" s="1"/>
      <c r="M93" s="1"/>
    </row>
    <row r="95" spans="1:13" ht="15" x14ac:dyDescent="0.2">
      <c r="A95" s="1" t="s">
        <v>107</v>
      </c>
      <c r="H95" t="s">
        <v>1</v>
      </c>
    </row>
    <row r="96" spans="1:13" ht="15" x14ac:dyDescent="0.2">
      <c r="A96" s="17" t="s">
        <v>47</v>
      </c>
      <c r="B96" s="11" t="s">
        <v>108</v>
      </c>
      <c r="D96" s="1">
        <v>0</v>
      </c>
      <c r="E96" s="1">
        <v>2670.86</v>
      </c>
      <c r="F96" s="1">
        <v>2671</v>
      </c>
      <c r="G96" s="1">
        <v>2750</v>
      </c>
      <c r="H96" s="1">
        <v>2750</v>
      </c>
      <c r="I96" s="1"/>
    </row>
    <row r="97" spans="1:17" ht="15" x14ac:dyDescent="0.2">
      <c r="A97" s="17" t="s">
        <v>109</v>
      </c>
      <c r="B97" s="11" t="s">
        <v>110</v>
      </c>
      <c r="C97" s="1"/>
      <c r="D97" s="1">
        <v>22394.38</v>
      </c>
      <c r="E97" s="1">
        <v>16565.79</v>
      </c>
      <c r="F97" s="1">
        <v>43890</v>
      </c>
      <c r="G97" s="1">
        <f>+(G148+G149+G152)*0.375</f>
        <v>43889.625</v>
      </c>
      <c r="H97" s="1">
        <f>+(H148+H149+H152)*0.375</f>
        <v>42264.225749999998</v>
      </c>
      <c r="I97" s="28"/>
      <c r="J97" s="1"/>
      <c r="K97" s="1"/>
      <c r="L97" s="1"/>
      <c r="M97" s="1"/>
    </row>
    <row r="98" spans="1:17" ht="15" x14ac:dyDescent="0.2">
      <c r="A98" s="17" t="s">
        <v>111</v>
      </c>
      <c r="B98" s="11" t="s">
        <v>112</v>
      </c>
      <c r="C98" s="1"/>
      <c r="D98" s="1">
        <v>35000</v>
      </c>
      <c r="E98" s="1">
        <v>0</v>
      </c>
      <c r="F98" s="1">
        <v>37500</v>
      </c>
      <c r="G98" s="1">
        <v>37500</v>
      </c>
      <c r="H98" s="1">
        <v>37500</v>
      </c>
      <c r="I98" s="28"/>
      <c r="J98" s="1"/>
      <c r="K98" s="1"/>
      <c r="L98" s="1"/>
      <c r="M98" s="1"/>
    </row>
    <row r="99" spans="1:17" ht="15" x14ac:dyDescent="0.2">
      <c r="A99" s="17" t="s">
        <v>113</v>
      </c>
      <c r="B99" s="11" t="s">
        <v>114</v>
      </c>
      <c r="C99" s="1"/>
      <c r="D99" s="1">
        <v>15000</v>
      </c>
      <c r="E99" s="1">
        <v>0</v>
      </c>
      <c r="F99" s="1">
        <v>20000</v>
      </c>
      <c r="G99" s="1">
        <v>20000</v>
      </c>
      <c r="H99" s="1">
        <v>20000</v>
      </c>
      <c r="I99" s="28"/>
      <c r="J99" s="1"/>
      <c r="K99" s="1"/>
      <c r="L99" s="1"/>
      <c r="M99" s="1"/>
      <c r="P99" s="29"/>
      <c r="Q99" t="s">
        <v>115</v>
      </c>
    </row>
    <row r="100" spans="1:17" ht="15" x14ac:dyDescent="0.2">
      <c r="A100" s="17" t="s">
        <v>116</v>
      </c>
      <c r="B100" s="11" t="s">
        <v>108</v>
      </c>
      <c r="C100" s="1"/>
      <c r="D100" s="12">
        <v>697</v>
      </c>
      <c r="E100" s="12"/>
      <c r="F100" s="1">
        <v>895</v>
      </c>
      <c r="G100" s="12">
        <v>100</v>
      </c>
      <c r="H100" s="12">
        <f>100+629</f>
        <v>729</v>
      </c>
      <c r="I100" s="1"/>
      <c r="J100" s="1"/>
      <c r="K100" s="1"/>
      <c r="L100" s="1"/>
      <c r="M100" s="1"/>
      <c r="P100" s="29"/>
      <c r="Q100" t="s">
        <v>117</v>
      </c>
    </row>
    <row r="101" spans="1:17" ht="15" x14ac:dyDescent="0.2">
      <c r="A101" s="17"/>
      <c r="B101" s="11"/>
      <c r="C101" s="1"/>
      <c r="D101" s="26">
        <f>SUM(D89:D100)</f>
        <v>166373.51</v>
      </c>
      <c r="E101" s="26">
        <f>SUM(E89:E100)</f>
        <v>24236.65</v>
      </c>
      <c r="F101" s="26">
        <f>SUM(F89:F100)</f>
        <v>109956</v>
      </c>
      <c r="G101" s="26">
        <f>SUM(G89:G100)</f>
        <v>104239.625</v>
      </c>
      <c r="H101" s="26">
        <f>SUM(H89:H100)</f>
        <v>103243.22575</v>
      </c>
      <c r="I101" s="1"/>
      <c r="J101" s="1"/>
      <c r="K101" s="1"/>
      <c r="L101" s="1"/>
      <c r="M101" s="1"/>
      <c r="P101" s="29"/>
      <c r="Q101" t="s">
        <v>118</v>
      </c>
    </row>
    <row r="102" spans="1:17" ht="15.75" x14ac:dyDescent="0.25">
      <c r="A102" s="17"/>
      <c r="B102" s="11"/>
      <c r="C102" s="1"/>
      <c r="D102" s="1"/>
      <c r="E102" s="21"/>
      <c r="F102" s="21"/>
      <c r="G102" s="1"/>
      <c r="H102" s="1"/>
      <c r="I102" s="1"/>
      <c r="J102" s="1"/>
      <c r="K102" s="1"/>
      <c r="L102" s="1"/>
      <c r="M102" s="1"/>
      <c r="P102" s="30"/>
    </row>
    <row r="103" spans="1:17" ht="15.75" x14ac:dyDescent="0.25">
      <c r="A103" s="14" t="s">
        <v>119</v>
      </c>
      <c r="B103" s="16">
        <v>490000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P103" s="30"/>
    </row>
    <row r="104" spans="1:17" ht="15" x14ac:dyDescent="0.2">
      <c r="A104" s="1" t="s">
        <v>120</v>
      </c>
      <c r="B104" s="1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7" ht="15" x14ac:dyDescent="0.2">
      <c r="A105" s="17" t="s">
        <v>121</v>
      </c>
      <c r="B105" s="11">
        <v>479101</v>
      </c>
      <c r="C105" s="1"/>
      <c r="D105" s="1">
        <v>0</v>
      </c>
      <c r="E105" s="1">
        <v>0</v>
      </c>
      <c r="F105" s="1">
        <v>0</v>
      </c>
      <c r="G105" s="1">
        <v>54000</v>
      </c>
      <c r="H105" s="1">
        <v>54000</v>
      </c>
      <c r="I105" s="1"/>
      <c r="J105" s="1"/>
      <c r="K105" s="1"/>
      <c r="L105" s="1"/>
      <c r="M105" s="1"/>
    </row>
    <row r="106" spans="1:17" ht="15" x14ac:dyDescent="0.2">
      <c r="A106" s="17" t="s">
        <v>122</v>
      </c>
      <c r="B106" s="11" t="s">
        <v>1</v>
      </c>
      <c r="C106" s="1"/>
      <c r="D106" s="1">
        <v>0</v>
      </c>
      <c r="E106" s="1">
        <v>0</v>
      </c>
      <c r="F106" s="1">
        <v>0</v>
      </c>
      <c r="G106" s="1">
        <v>0</v>
      </c>
      <c r="H106" s="1">
        <v>13000</v>
      </c>
      <c r="I106" s="1"/>
      <c r="J106" s="1"/>
      <c r="K106" s="1"/>
      <c r="L106" s="1"/>
      <c r="M106" s="1"/>
    </row>
    <row r="107" spans="1:17" ht="15.6" customHeight="1" x14ac:dyDescent="0.2">
      <c r="A107" s="17" t="s">
        <v>123</v>
      </c>
      <c r="B107" s="11" t="s">
        <v>124</v>
      </c>
      <c r="C107" s="1"/>
      <c r="D107" s="12">
        <v>0</v>
      </c>
      <c r="E107" s="12">
        <v>0</v>
      </c>
      <c r="F107" s="12">
        <v>0</v>
      </c>
      <c r="G107" s="12">
        <v>0</v>
      </c>
      <c r="H107" s="12">
        <v>118000</v>
      </c>
      <c r="I107" s="1"/>
      <c r="J107" s="1"/>
      <c r="K107" s="1"/>
      <c r="L107" s="1"/>
      <c r="M107" s="1"/>
    </row>
    <row r="108" spans="1:17" ht="15" x14ac:dyDescent="0.2">
      <c r="D108" s="26">
        <f>SUM(D105:D107)</f>
        <v>0</v>
      </c>
      <c r="E108" s="26">
        <f>SUM(E105:E107)</f>
        <v>0</v>
      </c>
      <c r="F108" s="26">
        <v>0</v>
      </c>
      <c r="G108" s="26">
        <f>SUM(G105:G107)</f>
        <v>54000</v>
      </c>
      <c r="H108" s="26">
        <f>SUM(H105:H107)</f>
        <v>185000</v>
      </c>
    </row>
    <row r="109" spans="1:17" ht="15" x14ac:dyDescent="0.2">
      <c r="A109" s="1"/>
      <c r="B109" s="1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7" ht="15" x14ac:dyDescent="0.2">
      <c r="A110" s="1" t="s">
        <v>125</v>
      </c>
      <c r="B110" s="11"/>
      <c r="C110" s="1"/>
      <c r="D110" s="1">
        <f>D16+D28+D58+D63+D82+D86+D101+D108</f>
        <v>1353491.99</v>
      </c>
      <c r="E110" s="1">
        <f>E16+E28+E58+E63+E82+E86+E101+E108</f>
        <v>1325038.1299999999</v>
      </c>
      <c r="F110" s="1">
        <f>F16+F28+F58+F63+F82+F86+F101+F108</f>
        <v>1558560.02</v>
      </c>
      <c r="G110" s="1">
        <f>G16+G28+G58+G63+G82+G86+G101+G108</f>
        <v>1382916.4350000001</v>
      </c>
      <c r="H110" s="1">
        <f>H16+H28+H58+H63+H82+H86+H101+H108</f>
        <v>1521821.1377999999</v>
      </c>
      <c r="I110" s="1"/>
      <c r="J110" s="1"/>
      <c r="K110" s="1"/>
      <c r="L110" s="1"/>
      <c r="M110" s="1"/>
    </row>
    <row r="111" spans="1:17" ht="15" x14ac:dyDescent="0.2">
      <c r="A111" s="1" t="s">
        <v>126</v>
      </c>
      <c r="B111" s="11"/>
      <c r="C111" s="1"/>
      <c r="D111" s="12">
        <v>0</v>
      </c>
      <c r="E111" s="31">
        <v>0</v>
      </c>
      <c r="F111" s="31">
        <v>0</v>
      </c>
      <c r="G111" s="12">
        <v>13485</v>
      </c>
      <c r="H111" s="12">
        <v>24016</v>
      </c>
      <c r="I111" s="1"/>
      <c r="J111" s="1"/>
      <c r="K111" s="1"/>
      <c r="L111" s="1"/>
      <c r="M111" s="1"/>
    </row>
    <row r="112" spans="1:17" ht="15" x14ac:dyDescent="0.2">
      <c r="A112" s="1"/>
      <c r="B112" s="1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4" ht="16.5" thickBot="1" x14ac:dyDescent="0.3">
      <c r="A113" s="14" t="s">
        <v>127</v>
      </c>
      <c r="B113" s="11"/>
      <c r="C113" s="18" t="s">
        <v>10</v>
      </c>
      <c r="D113" s="32">
        <f>SUM(D110:D111)</f>
        <v>1353491.99</v>
      </c>
      <c r="E113" s="32">
        <f>SUM(E110:E111)</f>
        <v>1325038.1299999999</v>
      </c>
      <c r="F113" s="32">
        <f>SUM(F110:F111)</f>
        <v>1558560.02</v>
      </c>
      <c r="G113" s="32">
        <f>SUM(G110:G111)</f>
        <v>1396401.4350000001</v>
      </c>
      <c r="H113" s="32">
        <f>SUM(H110:H111)</f>
        <v>1545837.1377999999</v>
      </c>
      <c r="I113" s="24"/>
      <c r="J113" s="1"/>
      <c r="K113" s="1"/>
      <c r="L113" s="1"/>
      <c r="M113" s="1"/>
      <c r="N113" s="1"/>
    </row>
    <row r="114" spans="1:14" ht="16.5" thickTop="1" x14ac:dyDescent="0.25">
      <c r="A114" s="1"/>
      <c r="B114" s="11"/>
      <c r="C114" s="1"/>
      <c r="D114" s="22"/>
      <c r="E114" s="33"/>
      <c r="F114" s="33"/>
      <c r="G114" s="22"/>
      <c r="H114" s="34" t="s">
        <v>1</v>
      </c>
      <c r="I114" s="22"/>
      <c r="J114" s="1"/>
      <c r="K114" s="1"/>
      <c r="L114" s="1"/>
      <c r="M114" s="1"/>
      <c r="N114" s="1"/>
    </row>
    <row r="115" spans="1:14" ht="15" x14ac:dyDescent="0.2">
      <c r="A115" s="1"/>
      <c r="B115" s="11"/>
      <c r="C115" s="1"/>
      <c r="D115" s="22" t="s">
        <v>1</v>
      </c>
      <c r="E115" s="22"/>
      <c r="F115" s="22"/>
      <c r="G115" s="22" t="s">
        <v>1</v>
      </c>
      <c r="H115" s="22" t="s">
        <v>1</v>
      </c>
      <c r="I115" s="35"/>
      <c r="J115" s="1"/>
      <c r="K115" s="1"/>
      <c r="L115" s="1"/>
      <c r="M115" s="1"/>
      <c r="N115" s="1"/>
    </row>
    <row r="116" spans="1:14" ht="15.75" x14ac:dyDescent="0.25">
      <c r="A116" s="14" t="s">
        <v>128</v>
      </c>
      <c r="B116" s="11"/>
      <c r="C116" s="1"/>
      <c r="D116" s="22" t="s">
        <v>1</v>
      </c>
      <c r="E116" s="22"/>
      <c r="F116" s="22" t="s">
        <v>1</v>
      </c>
      <c r="G116" s="36" t="s">
        <v>1</v>
      </c>
      <c r="H116" s="22"/>
      <c r="I116" s="1"/>
      <c r="J116" s="1"/>
      <c r="K116" s="1"/>
      <c r="L116" s="1"/>
      <c r="M116" s="1"/>
      <c r="N116" s="1"/>
    </row>
    <row r="117" spans="1:14" ht="15" x14ac:dyDescent="0.2">
      <c r="A117" s="1"/>
      <c r="B117" s="11"/>
      <c r="C117" s="1"/>
      <c r="D117" s="1"/>
      <c r="E117" s="1"/>
      <c r="F117" s="1"/>
      <c r="G117" s="1"/>
      <c r="H117" s="1"/>
      <c r="I117" s="22"/>
      <c r="J117" s="1"/>
      <c r="K117" s="1"/>
      <c r="L117" s="1"/>
      <c r="M117" s="1"/>
      <c r="N117" s="1"/>
    </row>
    <row r="118" spans="1:14" ht="15.75" x14ac:dyDescent="0.25">
      <c r="A118" s="14" t="s">
        <v>129</v>
      </c>
      <c r="B118" s="16">
        <v>510000</v>
      </c>
      <c r="C118" s="1"/>
      <c r="D118" s="1"/>
      <c r="E118" s="1"/>
      <c r="F118" s="1"/>
      <c r="G118" s="1"/>
      <c r="H118" s="1"/>
      <c r="I118" s="22"/>
      <c r="J118" s="1"/>
      <c r="K118" s="1"/>
      <c r="L118" s="1"/>
      <c r="M118" s="1"/>
      <c r="N118" s="1"/>
    </row>
    <row r="119" spans="1:14" ht="15" x14ac:dyDescent="0.2">
      <c r="A119" s="1"/>
      <c r="B119" s="11"/>
      <c r="C119" s="1"/>
      <c r="D119" s="1"/>
      <c r="E119" s="1"/>
      <c r="F119" s="1"/>
      <c r="G119" s="1"/>
      <c r="H119" s="1"/>
      <c r="I119" s="22"/>
      <c r="J119" s="1"/>
      <c r="K119" s="1"/>
      <c r="L119" s="1"/>
      <c r="M119" s="1"/>
      <c r="N119" s="1"/>
    </row>
    <row r="120" spans="1:14" ht="15" x14ac:dyDescent="0.2">
      <c r="A120" s="17" t="s">
        <v>130</v>
      </c>
      <c r="B120" s="11" t="s">
        <v>1</v>
      </c>
      <c r="C120" s="1"/>
      <c r="D120" s="22"/>
      <c r="E120" s="22"/>
      <c r="F120" s="22"/>
      <c r="G120" s="22"/>
      <c r="H120" s="22"/>
      <c r="I120" s="1"/>
      <c r="J120" s="1"/>
      <c r="K120" s="1"/>
      <c r="L120" s="1"/>
      <c r="M120" s="1"/>
    </row>
    <row r="121" spans="1:14" ht="15" x14ac:dyDescent="0.2">
      <c r="A121" s="23" t="s">
        <v>131</v>
      </c>
      <c r="B121" s="11" t="s">
        <v>132</v>
      </c>
      <c r="C121" s="18" t="s">
        <v>10</v>
      </c>
      <c r="D121" s="37">
        <v>20250</v>
      </c>
      <c r="E121" s="22">
        <v>10500</v>
      </c>
      <c r="F121" s="1">
        <v>21000</v>
      </c>
      <c r="G121" s="37">
        <v>21000</v>
      </c>
      <c r="H121" s="37">
        <v>21000</v>
      </c>
      <c r="I121" s="1"/>
      <c r="J121" s="1"/>
      <c r="K121" s="1"/>
      <c r="L121" s="1"/>
      <c r="M121" s="1"/>
    </row>
    <row r="122" spans="1:14" ht="15" x14ac:dyDescent="0.2">
      <c r="A122" s="23" t="s">
        <v>133</v>
      </c>
      <c r="B122" s="11" t="s">
        <v>134</v>
      </c>
      <c r="C122" s="18"/>
      <c r="D122" s="37">
        <v>1300</v>
      </c>
      <c r="E122" s="38">
        <v>867.5</v>
      </c>
      <c r="F122" s="1">
        <v>1200</v>
      </c>
      <c r="G122" s="37">
        <v>850</v>
      </c>
      <c r="H122" s="37">
        <v>850</v>
      </c>
      <c r="I122" s="1"/>
      <c r="J122" s="1"/>
      <c r="K122" s="1"/>
      <c r="L122" s="1"/>
      <c r="M122" s="1"/>
    </row>
    <row r="123" spans="1:14" ht="15" x14ac:dyDescent="0.2">
      <c r="A123" s="23" t="s">
        <v>135</v>
      </c>
      <c r="B123" s="11" t="s">
        <v>136</v>
      </c>
      <c r="C123" s="1"/>
      <c r="D123" s="37">
        <v>1554.87</v>
      </c>
      <c r="E123" s="38">
        <v>803.25</v>
      </c>
      <c r="F123" s="1">
        <v>1607</v>
      </c>
      <c r="G123" s="37">
        <v>1607</v>
      </c>
      <c r="H123" s="37">
        <f>ROUND(H121*0.0765,2)</f>
        <v>1606.5</v>
      </c>
      <c r="I123" s="1"/>
      <c r="J123" s="1"/>
      <c r="K123" s="1"/>
      <c r="L123" s="1"/>
      <c r="M123" s="1"/>
    </row>
    <row r="124" spans="1:14" ht="15" x14ac:dyDescent="0.2">
      <c r="A124" s="23" t="s">
        <v>137</v>
      </c>
      <c r="B124" s="11" t="s">
        <v>138</v>
      </c>
      <c r="C124" s="1"/>
      <c r="D124" s="37">
        <v>2708.57</v>
      </c>
      <c r="E124" s="38">
        <v>266.43</v>
      </c>
      <c r="F124" s="1">
        <v>1000</v>
      </c>
      <c r="G124" s="37">
        <v>1000</v>
      </c>
      <c r="H124" s="37">
        <v>1000</v>
      </c>
      <c r="I124" s="1"/>
      <c r="J124" s="1"/>
      <c r="K124" s="1"/>
      <c r="L124" s="1"/>
      <c r="M124" s="1"/>
    </row>
    <row r="125" spans="1:14" ht="15" x14ac:dyDescent="0.2">
      <c r="A125" s="23" t="s">
        <v>139</v>
      </c>
      <c r="B125" s="11" t="s">
        <v>140</v>
      </c>
      <c r="C125" s="1"/>
      <c r="D125" s="37">
        <v>7733.55</v>
      </c>
      <c r="E125" s="38">
        <v>8021.17</v>
      </c>
      <c r="F125" s="1">
        <v>8021</v>
      </c>
      <c r="G125" s="37">
        <v>4126</v>
      </c>
      <c r="H125" s="37">
        <f>1576+200</f>
        <v>1776</v>
      </c>
      <c r="I125" s="24"/>
      <c r="J125" s="1"/>
      <c r="K125" s="1"/>
      <c r="L125" s="1"/>
      <c r="M125" s="1"/>
    </row>
    <row r="126" spans="1:14" ht="15" x14ac:dyDescent="0.2">
      <c r="A126" s="23" t="s">
        <v>141</v>
      </c>
      <c r="B126" s="11" t="s">
        <v>142</v>
      </c>
      <c r="C126" s="1"/>
      <c r="D126" s="39">
        <v>1760.49</v>
      </c>
      <c r="E126" s="40">
        <v>72.11</v>
      </c>
      <c r="F126" s="12">
        <v>300</v>
      </c>
      <c r="G126" s="39">
        <v>300</v>
      </c>
      <c r="H126" s="39">
        <v>300</v>
      </c>
      <c r="I126" s="24"/>
      <c r="J126" s="1"/>
      <c r="K126" s="1"/>
      <c r="L126" s="1"/>
      <c r="M126" s="1"/>
    </row>
    <row r="127" spans="1:14" ht="15" x14ac:dyDescent="0.2">
      <c r="A127" s="1"/>
      <c r="B127" s="11"/>
      <c r="C127" s="1"/>
      <c r="D127" s="41">
        <f>SUM(D121:D126)</f>
        <v>35307.479999999996</v>
      </c>
      <c r="E127" s="41">
        <f>SUM(E121:E126)</f>
        <v>20530.46</v>
      </c>
      <c r="F127" s="41">
        <f>SUM(F121:F126)</f>
        <v>33128</v>
      </c>
      <c r="G127" s="41">
        <f>SUM(G121:G126)</f>
        <v>28883</v>
      </c>
      <c r="H127" s="41">
        <f>SUM(H121:H126)</f>
        <v>26532.5</v>
      </c>
      <c r="I127" s="1"/>
      <c r="J127" s="1"/>
      <c r="K127" s="1"/>
      <c r="L127" s="1"/>
      <c r="M127" s="1"/>
    </row>
    <row r="128" spans="1:14" ht="15.75" x14ac:dyDescent="0.25">
      <c r="A128" s="1"/>
      <c r="B128" s="11"/>
      <c r="C128" s="1"/>
      <c r="D128" s="22"/>
      <c r="E128" s="33"/>
      <c r="F128" s="33"/>
      <c r="G128" s="42"/>
      <c r="H128" s="42"/>
      <c r="I128" s="1"/>
      <c r="J128" s="1"/>
      <c r="K128" s="1"/>
      <c r="L128" s="1"/>
      <c r="M128" s="1"/>
    </row>
    <row r="129" spans="1:13" ht="15.75" x14ac:dyDescent="0.25">
      <c r="A129" s="17" t="s">
        <v>143</v>
      </c>
      <c r="B129" s="11" t="s">
        <v>1</v>
      </c>
      <c r="C129" s="1"/>
      <c r="D129" s="1"/>
      <c r="E129" s="1"/>
      <c r="F129" s="1"/>
      <c r="G129" s="1"/>
      <c r="H129" s="1"/>
      <c r="I129" s="43"/>
      <c r="J129" s="1"/>
      <c r="K129" s="1"/>
      <c r="L129" s="1"/>
      <c r="M129" s="1"/>
    </row>
    <row r="130" spans="1:13" ht="15" x14ac:dyDescent="0.2">
      <c r="A130" s="23" t="s">
        <v>144</v>
      </c>
      <c r="B130" s="11" t="s">
        <v>145</v>
      </c>
      <c r="C130" s="1"/>
      <c r="D130" s="1">
        <v>4200</v>
      </c>
      <c r="E130" s="1">
        <v>2800</v>
      </c>
      <c r="F130" s="1">
        <v>4200</v>
      </c>
      <c r="G130" s="1">
        <v>4200</v>
      </c>
      <c r="H130" s="1">
        <f>[1]Salaries!G22</f>
        <v>4200</v>
      </c>
      <c r="I130" s="1"/>
      <c r="J130" s="1"/>
      <c r="K130" s="1"/>
      <c r="L130" s="1"/>
      <c r="M130" s="1"/>
    </row>
    <row r="131" spans="1:13" ht="15" x14ac:dyDescent="0.2">
      <c r="A131" s="23" t="s">
        <v>146</v>
      </c>
      <c r="B131" s="11" t="s">
        <v>147</v>
      </c>
      <c r="C131" s="1"/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/>
      <c r="J131" s="1"/>
      <c r="K131" s="1"/>
      <c r="L131" s="1"/>
      <c r="M131" s="1"/>
    </row>
    <row r="132" spans="1:13" ht="15" x14ac:dyDescent="0.2">
      <c r="A132" s="23" t="s">
        <v>135</v>
      </c>
      <c r="B132" s="11" t="s">
        <v>148</v>
      </c>
      <c r="C132" s="1"/>
      <c r="D132" s="1">
        <v>1350.23</v>
      </c>
      <c r="E132" s="1">
        <v>864.45</v>
      </c>
      <c r="F132" s="1">
        <v>1316</v>
      </c>
      <c r="G132" s="37">
        <v>1316</v>
      </c>
      <c r="H132" s="37">
        <f>+(H133+H130)*0.0765</f>
        <v>1315.8</v>
      </c>
      <c r="I132" s="1"/>
      <c r="J132" s="1"/>
      <c r="K132" s="1"/>
      <c r="L132" s="1"/>
      <c r="M132" s="1"/>
    </row>
    <row r="133" spans="1:13" ht="15" x14ac:dyDescent="0.2">
      <c r="A133" s="23" t="s">
        <v>149</v>
      </c>
      <c r="B133" s="11" t="s">
        <v>150</v>
      </c>
      <c r="C133" s="1"/>
      <c r="D133" s="1">
        <v>12148</v>
      </c>
      <c r="E133" s="1">
        <v>8500</v>
      </c>
      <c r="F133" s="1">
        <v>13000</v>
      </c>
      <c r="G133" s="1">
        <v>13000</v>
      </c>
      <c r="H133" s="1">
        <v>13000</v>
      </c>
      <c r="I133" s="1"/>
      <c r="J133" s="1"/>
      <c r="K133" s="1"/>
      <c r="L133" s="1"/>
      <c r="M133" s="1"/>
    </row>
    <row r="134" spans="1:13" ht="15" x14ac:dyDescent="0.2">
      <c r="A134" s="23" t="s">
        <v>151</v>
      </c>
      <c r="B134" s="11" t="s">
        <v>152</v>
      </c>
      <c r="C134" s="1"/>
      <c r="D134" s="1">
        <v>1831.84</v>
      </c>
      <c r="E134" s="1">
        <v>1333.12</v>
      </c>
      <c r="F134" s="1">
        <v>2100</v>
      </c>
      <c r="G134" s="1">
        <v>2100</v>
      </c>
      <c r="H134" s="1">
        <v>2100</v>
      </c>
      <c r="I134" s="1"/>
      <c r="J134" s="1"/>
      <c r="K134" s="1"/>
      <c r="L134" s="1"/>
      <c r="M134" s="1"/>
    </row>
    <row r="135" spans="1:13" ht="15" x14ac:dyDescent="0.2">
      <c r="A135" s="23" t="s">
        <v>153</v>
      </c>
      <c r="B135" s="11" t="s">
        <v>154</v>
      </c>
      <c r="C135" s="1"/>
      <c r="D135" s="1">
        <v>0</v>
      </c>
      <c r="E135" s="1">
        <v>0</v>
      </c>
      <c r="F135" s="1">
        <v>0</v>
      </c>
      <c r="G135" s="1">
        <v>200</v>
      </c>
      <c r="H135" s="1">
        <v>200</v>
      </c>
      <c r="I135" s="1"/>
      <c r="J135" s="1"/>
      <c r="K135" s="1"/>
      <c r="L135" s="1"/>
      <c r="M135" s="1"/>
    </row>
    <row r="136" spans="1:13" ht="15" x14ac:dyDescent="0.2">
      <c r="A136" s="23" t="s">
        <v>155</v>
      </c>
      <c r="B136" s="11">
        <v>517321</v>
      </c>
      <c r="C136" s="1"/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/>
      <c r="J136" s="1"/>
      <c r="K136" s="1"/>
      <c r="L136" s="1"/>
      <c r="M136" s="1"/>
    </row>
    <row r="137" spans="1:13" ht="15" x14ac:dyDescent="0.2">
      <c r="A137" s="23" t="s">
        <v>156</v>
      </c>
      <c r="B137" s="11" t="s">
        <v>157</v>
      </c>
      <c r="C137" s="1"/>
      <c r="D137" s="1">
        <v>0</v>
      </c>
      <c r="E137" s="1">
        <v>110</v>
      </c>
      <c r="F137" s="1">
        <v>110</v>
      </c>
      <c r="G137" s="1">
        <v>100</v>
      </c>
      <c r="H137" s="1">
        <v>100</v>
      </c>
      <c r="I137" s="1"/>
      <c r="J137" s="1"/>
      <c r="K137" s="1"/>
      <c r="L137" s="1"/>
      <c r="M137" s="1"/>
    </row>
    <row r="138" spans="1:13" ht="15" x14ac:dyDescent="0.2">
      <c r="A138" s="23" t="s">
        <v>158</v>
      </c>
      <c r="B138" s="11" t="s">
        <v>159</v>
      </c>
      <c r="C138" s="1"/>
      <c r="D138" s="1">
        <v>0</v>
      </c>
      <c r="E138" s="1">
        <v>0</v>
      </c>
      <c r="F138" s="1">
        <v>0</v>
      </c>
      <c r="G138" s="1">
        <v>4962</v>
      </c>
      <c r="H138" s="1">
        <v>5111</v>
      </c>
      <c r="I138" s="1"/>
      <c r="J138" s="1"/>
      <c r="K138" s="1"/>
      <c r="L138" s="1"/>
      <c r="M138" s="1"/>
    </row>
    <row r="139" spans="1:13" ht="15" x14ac:dyDescent="0.2">
      <c r="A139" s="23" t="s">
        <v>160</v>
      </c>
      <c r="B139" s="11" t="s">
        <v>159</v>
      </c>
      <c r="C139" s="1"/>
      <c r="D139" s="1">
        <v>5618</v>
      </c>
      <c r="E139" s="1">
        <v>5763</v>
      </c>
      <c r="F139" s="1">
        <v>5763</v>
      </c>
      <c r="G139" s="1">
        <v>1700</v>
      </c>
      <c r="H139" s="1">
        <v>1700</v>
      </c>
      <c r="I139" s="1"/>
      <c r="J139" s="1"/>
      <c r="K139" s="1"/>
      <c r="L139" s="1"/>
      <c r="M139" s="1"/>
    </row>
    <row r="140" spans="1:13" ht="15" x14ac:dyDescent="0.2">
      <c r="A140" s="23" t="s">
        <v>161</v>
      </c>
      <c r="B140" s="11" t="s">
        <v>162</v>
      </c>
      <c r="C140" s="1"/>
      <c r="D140" s="1">
        <v>790</v>
      </c>
      <c r="E140" s="1">
        <v>0</v>
      </c>
      <c r="F140" s="1">
        <v>500</v>
      </c>
      <c r="G140" s="1">
        <v>1900</v>
      </c>
      <c r="H140" s="1">
        <v>1900</v>
      </c>
      <c r="I140" s="1"/>
      <c r="J140" s="1"/>
      <c r="K140" s="1"/>
      <c r="L140" s="1"/>
      <c r="M140" s="1"/>
    </row>
    <row r="141" spans="1:13" ht="15" x14ac:dyDescent="0.2">
      <c r="A141" s="23" t="s">
        <v>163</v>
      </c>
      <c r="B141" s="11">
        <v>517711</v>
      </c>
      <c r="C141" s="1"/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/>
      <c r="J141" s="1"/>
      <c r="K141" s="1"/>
      <c r="L141" s="1"/>
      <c r="M141" s="1"/>
    </row>
    <row r="142" spans="1:13" ht="15" x14ac:dyDescent="0.2">
      <c r="A142" s="1"/>
      <c r="B142" s="11"/>
      <c r="C142" s="1"/>
      <c r="D142" s="20">
        <f>SUM(D130:D141)</f>
        <v>25938.07</v>
      </c>
      <c r="E142" s="20">
        <f>SUM(E130:E141)</f>
        <v>19370.57</v>
      </c>
      <c r="F142" s="20">
        <f>SUM(F130:F141)</f>
        <v>26989</v>
      </c>
      <c r="G142" s="20">
        <f>SUM(G130:G141)</f>
        <v>29478</v>
      </c>
      <c r="H142" s="20">
        <f>SUM(H130:H141)</f>
        <v>29626.799999999999</v>
      </c>
      <c r="I142" s="1"/>
      <c r="J142" s="1"/>
      <c r="K142" s="1"/>
      <c r="L142" s="1"/>
      <c r="M142" s="1"/>
    </row>
    <row r="143" spans="1:13" ht="15.75" x14ac:dyDescent="0.25">
      <c r="A143" s="1"/>
      <c r="B143" s="11"/>
      <c r="C143" s="1"/>
      <c r="D143" s="22"/>
      <c r="E143" s="33"/>
      <c r="F143" s="33"/>
      <c r="G143" s="42"/>
      <c r="H143" s="44"/>
      <c r="I143" s="1"/>
      <c r="J143" s="1"/>
      <c r="K143" s="1"/>
      <c r="L143" s="1"/>
      <c r="M143" s="1"/>
    </row>
    <row r="144" spans="1:13" ht="15" x14ac:dyDescent="0.2">
      <c r="A144" s="17" t="s">
        <v>164</v>
      </c>
      <c r="B144" s="11" t="s">
        <v>165</v>
      </c>
      <c r="C144" s="1"/>
      <c r="D144" s="45">
        <v>23823.59</v>
      </c>
      <c r="E144" s="45">
        <v>12524.44</v>
      </c>
      <c r="F144" s="45">
        <v>22500</v>
      </c>
      <c r="G144" s="39">
        <v>25000</v>
      </c>
      <c r="H144" s="31">
        <v>25000</v>
      </c>
      <c r="I144" s="1"/>
      <c r="J144" s="1"/>
      <c r="K144" s="1"/>
      <c r="L144" s="1"/>
      <c r="M144" s="1"/>
    </row>
    <row r="145" spans="1:13" ht="15" x14ac:dyDescent="0.2">
      <c r="A145" s="17" t="s">
        <v>166</v>
      </c>
      <c r="B145" s="11" t="s">
        <v>167</v>
      </c>
      <c r="C145" s="1"/>
      <c r="D145" s="31">
        <v>75937.39</v>
      </c>
      <c r="E145" s="12">
        <v>57058.01</v>
      </c>
      <c r="F145" s="31">
        <v>60000</v>
      </c>
      <c r="G145" s="31">
        <v>50000</v>
      </c>
      <c r="H145" s="31">
        <v>50000</v>
      </c>
      <c r="I145" s="1"/>
      <c r="J145" s="1"/>
      <c r="K145" s="1"/>
      <c r="L145" s="1"/>
      <c r="M145" s="1"/>
    </row>
    <row r="146" spans="1:13" ht="15" x14ac:dyDescent="0.2">
      <c r="A146" s="1"/>
      <c r="B146" s="11"/>
      <c r="C146" s="1"/>
      <c r="D146" s="22"/>
      <c r="E146" s="22"/>
      <c r="F146" s="22"/>
      <c r="G146" s="42"/>
      <c r="H146" s="44"/>
      <c r="I146" s="1"/>
      <c r="J146" s="1"/>
      <c r="K146" s="1"/>
      <c r="L146" s="1"/>
      <c r="M146" s="1"/>
    </row>
    <row r="147" spans="1:13" ht="15" x14ac:dyDescent="0.2">
      <c r="A147" s="17" t="s">
        <v>168</v>
      </c>
      <c r="B147" s="11" t="s">
        <v>1</v>
      </c>
      <c r="C147" s="1"/>
      <c r="D147" s="22"/>
      <c r="E147" s="22"/>
      <c r="F147" s="22"/>
      <c r="G147" s="22"/>
      <c r="H147" s="22"/>
      <c r="I147" s="1"/>
      <c r="J147" s="1"/>
      <c r="K147" s="1"/>
      <c r="L147" s="1"/>
      <c r="M147" s="1"/>
    </row>
    <row r="148" spans="1:13" ht="15" x14ac:dyDescent="0.2">
      <c r="A148" s="23" t="s">
        <v>131</v>
      </c>
      <c r="B148" s="11" t="s">
        <v>169</v>
      </c>
      <c r="C148" s="1"/>
      <c r="D148" s="1">
        <v>90400.75</v>
      </c>
      <c r="E148" s="22">
        <v>63503.63</v>
      </c>
      <c r="F148" s="1">
        <v>102128</v>
      </c>
      <c r="G148" s="1">
        <v>102128</v>
      </c>
      <c r="H148" s="1">
        <f>[1]Salaries!G19</f>
        <v>98132</v>
      </c>
      <c r="I148" s="1"/>
      <c r="J148" s="1"/>
      <c r="K148" s="1"/>
      <c r="L148" s="1"/>
      <c r="M148" s="1"/>
    </row>
    <row r="149" spans="1:13" ht="15" x14ac:dyDescent="0.2">
      <c r="A149" s="23" t="s">
        <v>170</v>
      </c>
      <c r="B149" s="11" t="s">
        <v>171</v>
      </c>
      <c r="C149" s="1"/>
      <c r="D149" s="1">
        <v>6276.49</v>
      </c>
      <c r="E149" s="1">
        <v>4669.3900000000003</v>
      </c>
      <c r="F149" s="1">
        <v>7098</v>
      </c>
      <c r="G149" s="1">
        <v>7098</v>
      </c>
      <c r="H149" s="1">
        <f>+H148*0.072</f>
        <v>7065.5039999999999</v>
      </c>
      <c r="I149" s="1"/>
      <c r="J149" s="1"/>
      <c r="K149" s="1"/>
      <c r="L149" s="1"/>
      <c r="M149" s="1"/>
    </row>
    <row r="150" spans="1:13" ht="15" x14ac:dyDescent="0.2">
      <c r="A150" s="23" t="s">
        <v>172</v>
      </c>
      <c r="B150" s="11">
        <v>512014</v>
      </c>
      <c r="C150" s="1"/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/>
      <c r="J150" s="1"/>
      <c r="K150" s="1"/>
      <c r="L150" s="1"/>
      <c r="M150" s="1"/>
    </row>
    <row r="151" spans="1:13" ht="15" x14ac:dyDescent="0.2">
      <c r="A151" s="23" t="s">
        <v>173</v>
      </c>
      <c r="B151" s="11">
        <v>512015</v>
      </c>
      <c r="C151" s="1"/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/>
      <c r="J151" s="1"/>
      <c r="K151" s="1"/>
      <c r="L151" s="1"/>
      <c r="M151" s="1"/>
    </row>
    <row r="152" spans="1:13" ht="15" x14ac:dyDescent="0.2">
      <c r="A152" s="23" t="s">
        <v>135</v>
      </c>
      <c r="B152" s="11" t="s">
        <v>174</v>
      </c>
      <c r="C152" s="1"/>
      <c r="D152" s="1">
        <v>7023.82</v>
      </c>
      <c r="E152" s="22">
        <v>4918.17</v>
      </c>
      <c r="F152" s="1">
        <v>7813</v>
      </c>
      <c r="G152" s="1">
        <v>7813</v>
      </c>
      <c r="H152" s="1">
        <f>+H148*0.0765</f>
        <v>7507.098</v>
      </c>
      <c r="I152" s="1"/>
      <c r="J152" s="1"/>
      <c r="K152" s="1"/>
      <c r="L152" s="1"/>
      <c r="M152" s="1"/>
    </row>
    <row r="153" spans="1:13" ht="15" x14ac:dyDescent="0.2">
      <c r="A153" s="23" t="s">
        <v>175</v>
      </c>
      <c r="B153" s="11" t="s">
        <v>176</v>
      </c>
      <c r="C153" s="1"/>
      <c r="D153" s="38">
        <v>153.69999999999999</v>
      </c>
      <c r="E153" s="38">
        <v>444.18</v>
      </c>
      <c r="F153" s="1">
        <v>600</v>
      </c>
      <c r="G153" s="37">
        <v>300</v>
      </c>
      <c r="H153" s="37">
        <v>300</v>
      </c>
      <c r="I153" s="1"/>
      <c r="J153" s="1"/>
      <c r="K153" s="1"/>
      <c r="L153" s="1"/>
      <c r="M153" s="1"/>
    </row>
    <row r="154" spans="1:13" ht="15" x14ac:dyDescent="0.2">
      <c r="A154" s="23" t="s">
        <v>177</v>
      </c>
      <c r="B154" s="11">
        <v>512311</v>
      </c>
      <c r="C154" s="1"/>
      <c r="D154" s="37">
        <v>0</v>
      </c>
      <c r="E154" s="38">
        <v>0</v>
      </c>
      <c r="F154" s="1">
        <v>0</v>
      </c>
      <c r="G154" s="37">
        <v>0</v>
      </c>
      <c r="H154" s="37">
        <v>0</v>
      </c>
      <c r="I154" s="1"/>
      <c r="J154" s="1"/>
      <c r="K154" s="1"/>
      <c r="L154" s="1"/>
      <c r="M154" s="1"/>
    </row>
    <row r="155" spans="1:13" ht="15" x14ac:dyDescent="0.2">
      <c r="A155" s="23" t="s">
        <v>160</v>
      </c>
      <c r="B155" s="11" t="s">
        <v>178</v>
      </c>
      <c r="C155" s="1"/>
      <c r="D155" s="37">
        <v>61.1</v>
      </c>
      <c r="E155" s="38">
        <v>933.79</v>
      </c>
      <c r="F155" s="1">
        <v>1200</v>
      </c>
      <c r="G155" s="37">
        <v>1200</v>
      </c>
      <c r="H155" s="37">
        <v>1200</v>
      </c>
      <c r="I155" s="1"/>
      <c r="J155" s="1"/>
      <c r="K155" s="1"/>
      <c r="L155" s="1"/>
      <c r="M155" s="1"/>
    </row>
    <row r="156" spans="1:13" ht="15" x14ac:dyDescent="0.2">
      <c r="A156" s="23" t="s">
        <v>156</v>
      </c>
      <c r="B156" s="11" t="s">
        <v>179</v>
      </c>
      <c r="C156" s="1"/>
      <c r="D156" s="37">
        <v>1287.5</v>
      </c>
      <c r="E156" s="38">
        <v>485</v>
      </c>
      <c r="F156" s="1">
        <v>485</v>
      </c>
      <c r="G156" s="37">
        <v>1000</v>
      </c>
      <c r="H156" s="37">
        <v>600</v>
      </c>
      <c r="I156" s="1"/>
      <c r="J156" s="1"/>
      <c r="K156" s="1"/>
      <c r="L156" s="1"/>
      <c r="M156" s="1"/>
    </row>
    <row r="157" spans="1:13" ht="15" x14ac:dyDescent="0.2">
      <c r="A157" s="23" t="s">
        <v>180</v>
      </c>
      <c r="B157" s="11" t="s">
        <v>181</v>
      </c>
      <c r="C157" s="1"/>
      <c r="D157" s="37">
        <v>8287.5</v>
      </c>
      <c r="E157" s="38">
        <v>5667.98</v>
      </c>
      <c r="F157" s="1">
        <v>6300</v>
      </c>
      <c r="G157" s="37">
        <v>6300</v>
      </c>
      <c r="H157" s="37">
        <f>5650+1350-700</f>
        <v>6300</v>
      </c>
      <c r="I157" s="1"/>
      <c r="J157" s="1"/>
      <c r="K157" s="1"/>
      <c r="L157" s="1"/>
      <c r="M157" s="1"/>
    </row>
    <row r="158" spans="1:13" ht="15" x14ac:dyDescent="0.2">
      <c r="A158" s="23" t="s">
        <v>182</v>
      </c>
      <c r="B158" s="11" t="s">
        <v>183</v>
      </c>
      <c r="C158" s="1"/>
      <c r="D158" s="38">
        <v>3641.29</v>
      </c>
      <c r="E158" s="38">
        <v>3819.9</v>
      </c>
      <c r="F158" s="1">
        <v>3820</v>
      </c>
      <c r="G158" s="46">
        <v>3577</v>
      </c>
      <c r="H158" s="46">
        <v>4000</v>
      </c>
      <c r="I158" s="1"/>
      <c r="J158" s="1"/>
      <c r="K158" s="1"/>
      <c r="L158" s="1"/>
      <c r="M158" s="1"/>
    </row>
    <row r="159" spans="1:13" ht="15" x14ac:dyDescent="0.2">
      <c r="A159" s="23" t="s">
        <v>184</v>
      </c>
      <c r="B159" s="11" t="s">
        <v>185</v>
      </c>
      <c r="C159" s="1"/>
      <c r="D159" s="38">
        <v>1478.17</v>
      </c>
      <c r="E159" s="38">
        <v>694.13</v>
      </c>
      <c r="F159" s="1">
        <v>2500</v>
      </c>
      <c r="G159" s="46">
        <v>2500</v>
      </c>
      <c r="H159" s="46">
        <v>2500</v>
      </c>
      <c r="I159" s="1"/>
      <c r="J159" s="1"/>
      <c r="K159" s="1"/>
      <c r="L159" s="1"/>
      <c r="M159" s="1"/>
    </row>
    <row r="160" spans="1:13" ht="15" x14ac:dyDescent="0.2">
      <c r="A160" s="23" t="s">
        <v>186</v>
      </c>
      <c r="B160" s="11" t="s">
        <v>187</v>
      </c>
      <c r="C160" s="1"/>
      <c r="D160" s="37">
        <v>2324.89</v>
      </c>
      <c r="E160" s="38">
        <v>1804.11</v>
      </c>
      <c r="F160" s="1">
        <v>2450</v>
      </c>
      <c r="G160" s="46">
        <v>2450</v>
      </c>
      <c r="H160" s="46">
        <v>2450</v>
      </c>
      <c r="I160" s="1"/>
      <c r="J160" s="1"/>
      <c r="K160" s="1"/>
      <c r="L160" s="1"/>
      <c r="M160" s="1"/>
    </row>
    <row r="161" spans="1:13" ht="15" x14ac:dyDescent="0.2">
      <c r="A161" s="23" t="s">
        <v>188</v>
      </c>
      <c r="B161" s="11">
        <v>512622</v>
      </c>
      <c r="C161" s="1"/>
      <c r="D161" s="38">
        <v>0</v>
      </c>
      <c r="E161" s="38">
        <v>0</v>
      </c>
      <c r="F161" s="1">
        <v>0</v>
      </c>
      <c r="G161" s="47">
        <v>0</v>
      </c>
      <c r="H161" s="47">
        <f>[1]Capital!D17</f>
        <v>2650</v>
      </c>
      <c r="I161" s="1"/>
      <c r="J161" s="1"/>
      <c r="K161" s="1"/>
      <c r="L161" s="1"/>
      <c r="M161" s="1"/>
    </row>
    <row r="162" spans="1:13" ht="15" x14ac:dyDescent="0.2">
      <c r="A162" s="23" t="s">
        <v>47</v>
      </c>
      <c r="B162" s="11">
        <v>513000</v>
      </c>
      <c r="C162" s="1"/>
      <c r="D162" s="1">
        <v>3024</v>
      </c>
      <c r="E162" s="1">
        <v>0</v>
      </c>
      <c r="F162" s="1">
        <v>0</v>
      </c>
      <c r="G162" s="47">
        <v>0</v>
      </c>
      <c r="H162" s="47">
        <v>0</v>
      </c>
      <c r="I162" s="1"/>
      <c r="J162" s="1"/>
      <c r="K162" s="1"/>
      <c r="L162" s="1"/>
      <c r="M162" s="1"/>
    </row>
    <row r="163" spans="1:13" ht="15" x14ac:dyDescent="0.2">
      <c r="A163" s="23" t="s">
        <v>189</v>
      </c>
      <c r="B163" s="11" t="s">
        <v>190</v>
      </c>
      <c r="C163" s="1"/>
      <c r="D163" s="38">
        <v>3389.9</v>
      </c>
      <c r="E163" s="37">
        <v>2019.36</v>
      </c>
      <c r="F163" s="1">
        <v>3000</v>
      </c>
      <c r="G163" s="46">
        <v>2000</v>
      </c>
      <c r="H163" s="46">
        <v>2200</v>
      </c>
      <c r="I163" s="1"/>
      <c r="J163" s="1"/>
      <c r="K163" s="1"/>
      <c r="L163" s="1"/>
      <c r="M163" s="1"/>
    </row>
    <row r="164" spans="1:13" ht="15" x14ac:dyDescent="0.2">
      <c r="A164" s="1"/>
      <c r="B164" s="11"/>
      <c r="C164" s="1"/>
      <c r="D164" s="20">
        <f>SUM(D148:D163)</f>
        <v>127349.10999999999</v>
      </c>
      <c r="E164" s="20">
        <f>SUM(E148:E163)</f>
        <v>88959.639999999985</v>
      </c>
      <c r="F164" s="20">
        <f>SUM(F148:F163)</f>
        <v>137394</v>
      </c>
      <c r="G164" s="20">
        <f>SUM(G148:G163)</f>
        <v>136366</v>
      </c>
      <c r="H164" s="20">
        <f>SUM(H148:H163)</f>
        <v>134904.60200000001</v>
      </c>
      <c r="I164" s="1"/>
      <c r="J164" s="1"/>
      <c r="K164" s="1"/>
      <c r="L164" s="1"/>
      <c r="M164" s="1"/>
    </row>
    <row r="165" spans="1:13" ht="15.75" x14ac:dyDescent="0.25">
      <c r="A165" s="1"/>
      <c r="B165" s="11"/>
      <c r="C165" s="1"/>
      <c r="D165" s="22" t="s">
        <v>1</v>
      </c>
      <c r="E165" s="33"/>
      <c r="F165" s="33"/>
      <c r="G165" s="42"/>
      <c r="H165" s="42" t="s">
        <v>1</v>
      </c>
      <c r="I165" s="1"/>
      <c r="J165" s="1"/>
      <c r="K165" s="1"/>
      <c r="L165" s="1"/>
      <c r="M165" s="1"/>
    </row>
    <row r="166" spans="1:13" ht="15" x14ac:dyDescent="0.2">
      <c r="A166" s="17" t="s">
        <v>191</v>
      </c>
      <c r="B166" s="11" t="s">
        <v>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">
      <c r="A167" s="23" t="s">
        <v>192</v>
      </c>
      <c r="B167" s="11" t="s">
        <v>193</v>
      </c>
      <c r="C167" s="1"/>
      <c r="D167" s="1">
        <v>3028</v>
      </c>
      <c r="E167" s="1">
        <v>1596</v>
      </c>
      <c r="F167" s="1">
        <v>1596</v>
      </c>
      <c r="G167" s="1">
        <v>2500</v>
      </c>
      <c r="H167" s="1">
        <v>3200</v>
      </c>
      <c r="I167" s="1"/>
      <c r="J167" s="48"/>
      <c r="K167" s="1"/>
      <c r="L167" s="1"/>
      <c r="M167" s="1"/>
    </row>
    <row r="168" spans="1:13" ht="15" x14ac:dyDescent="0.2">
      <c r="A168" s="23" t="s">
        <v>135</v>
      </c>
      <c r="B168" s="11" t="s">
        <v>194</v>
      </c>
      <c r="C168" s="1"/>
      <c r="D168" s="1">
        <v>196.35</v>
      </c>
      <c r="E168" s="1">
        <v>75.75</v>
      </c>
      <c r="F168" s="1">
        <v>76</v>
      </c>
      <c r="G168" s="1">
        <v>191</v>
      </c>
      <c r="H168" s="1">
        <f>+H167*0.0765</f>
        <v>244.79999999999998</v>
      </c>
      <c r="I168" s="1"/>
      <c r="J168" s="48"/>
      <c r="K168" s="12"/>
      <c r="L168" s="12"/>
      <c r="M168" s="1"/>
    </row>
    <row r="169" spans="1:13" ht="15.75" thickBot="1" x14ac:dyDescent="0.25">
      <c r="A169" s="23" t="s">
        <v>195</v>
      </c>
      <c r="B169" s="11" t="s">
        <v>196</v>
      </c>
      <c r="C169" s="1"/>
      <c r="D169" s="1">
        <v>351.16</v>
      </c>
      <c r="E169" s="1">
        <v>361.69</v>
      </c>
      <c r="F169" s="1">
        <v>362</v>
      </c>
      <c r="G169" s="1">
        <v>350</v>
      </c>
      <c r="H169" s="1">
        <v>375</v>
      </c>
      <c r="I169" s="1"/>
      <c r="J169" s="1"/>
      <c r="K169" s="49"/>
      <c r="L169" s="49"/>
      <c r="M169" s="1"/>
    </row>
    <row r="170" spans="1:13" ht="15.75" thickTop="1" x14ac:dyDescent="0.2">
      <c r="A170" s="23" t="s">
        <v>197</v>
      </c>
      <c r="B170" s="11" t="s">
        <v>198</v>
      </c>
      <c r="C170" s="1"/>
      <c r="D170" s="1">
        <v>2120</v>
      </c>
      <c r="E170" s="1">
        <v>930</v>
      </c>
      <c r="F170" s="1">
        <v>930</v>
      </c>
      <c r="G170" s="1">
        <v>1000</v>
      </c>
      <c r="H170" s="1">
        <v>1900</v>
      </c>
      <c r="I170" s="1"/>
      <c r="J170" s="1"/>
      <c r="K170" s="1"/>
      <c r="L170" s="1"/>
      <c r="M170" s="1"/>
    </row>
    <row r="171" spans="1:13" ht="15.75" thickBot="1" x14ac:dyDescent="0.25">
      <c r="A171" s="23" t="s">
        <v>199</v>
      </c>
      <c r="B171" s="11">
        <v>514210</v>
      </c>
      <c r="C171" s="1"/>
      <c r="D171" s="1"/>
      <c r="E171" s="1">
        <v>0</v>
      </c>
      <c r="F171" s="1">
        <v>0</v>
      </c>
      <c r="G171" s="1">
        <v>0</v>
      </c>
      <c r="H171" s="1">
        <v>0</v>
      </c>
      <c r="I171" s="18"/>
      <c r="J171" s="48"/>
      <c r="K171" s="49"/>
      <c r="L171" s="49"/>
      <c r="M171" s="1"/>
    </row>
    <row r="172" spans="1:13" ht="15.75" thickTop="1" x14ac:dyDescent="0.2">
      <c r="A172" s="23" t="s">
        <v>137</v>
      </c>
      <c r="B172" s="11" t="s">
        <v>200</v>
      </c>
      <c r="C172" s="1"/>
      <c r="D172" s="1">
        <v>1281.79</v>
      </c>
      <c r="E172" s="1">
        <v>404.87</v>
      </c>
      <c r="F172" s="1">
        <v>500</v>
      </c>
      <c r="G172" s="1">
        <v>1000</v>
      </c>
      <c r="H172" s="1">
        <v>1000</v>
      </c>
      <c r="I172" s="1"/>
      <c r="J172" s="1"/>
      <c r="K172" s="1"/>
      <c r="L172" s="1"/>
      <c r="M172" s="1"/>
    </row>
    <row r="173" spans="1:13" ht="15" x14ac:dyDescent="0.2">
      <c r="A173" s="23" t="s">
        <v>201</v>
      </c>
      <c r="B173" s="11" t="s">
        <v>202</v>
      </c>
      <c r="C173" s="1"/>
      <c r="D173" s="1">
        <v>2057.67</v>
      </c>
      <c r="E173" s="1">
        <v>594.5</v>
      </c>
      <c r="F173" s="1">
        <v>1100</v>
      </c>
      <c r="G173" s="1">
        <v>2000</v>
      </c>
      <c r="H173" s="1">
        <v>2000</v>
      </c>
      <c r="I173" s="1"/>
      <c r="J173" s="1"/>
      <c r="K173" s="1"/>
      <c r="L173" s="1"/>
      <c r="M173" s="1"/>
    </row>
    <row r="174" spans="1:13" ht="15" x14ac:dyDescent="0.2">
      <c r="A174" s="23" t="s">
        <v>203</v>
      </c>
      <c r="B174" s="11">
        <v>514551</v>
      </c>
      <c r="D174" s="1"/>
      <c r="E174" s="1"/>
      <c r="F174" s="1"/>
      <c r="G174" s="1">
        <v>0</v>
      </c>
      <c r="H174" s="1">
        <v>0</v>
      </c>
    </row>
    <row r="175" spans="1:13" ht="15" x14ac:dyDescent="0.2">
      <c r="A175" s="23" t="s">
        <v>188</v>
      </c>
      <c r="B175" s="11">
        <v>514621</v>
      </c>
      <c r="C175" s="1"/>
      <c r="D175" s="12"/>
      <c r="E175" s="12"/>
      <c r="F175" s="12">
        <v>1000</v>
      </c>
      <c r="G175" s="12">
        <v>1000</v>
      </c>
      <c r="H175" s="12">
        <f>[1]Capital!D38</f>
        <v>0</v>
      </c>
      <c r="I175" s="1"/>
      <c r="J175" s="1"/>
      <c r="K175" s="1"/>
      <c r="L175" s="1"/>
      <c r="M175" s="1"/>
    </row>
    <row r="176" spans="1:13" ht="15" x14ac:dyDescent="0.2">
      <c r="A176" s="1"/>
      <c r="B176" s="11"/>
      <c r="C176" s="1"/>
      <c r="D176" s="31">
        <f>SUM(D167:D175)</f>
        <v>9034.9700000000012</v>
      </c>
      <c r="E176" s="31">
        <f>SUM(E167:E175)</f>
        <v>3962.81</v>
      </c>
      <c r="F176" s="31">
        <f>SUM(F167:F175)</f>
        <v>5564</v>
      </c>
      <c r="G176" s="31">
        <f>SUM(G167:G175)</f>
        <v>8041</v>
      </c>
      <c r="H176" s="31">
        <f>SUM(H167:H175)</f>
        <v>8719.7999999999993</v>
      </c>
      <c r="I176" s="1"/>
      <c r="J176" s="1"/>
      <c r="K176" s="1"/>
      <c r="L176" s="1"/>
      <c r="M176" s="1"/>
    </row>
    <row r="177" spans="1:13" ht="14.25" customHeight="1" x14ac:dyDescent="0.2">
      <c r="E177" s="50"/>
      <c r="F177" s="50"/>
    </row>
    <row r="178" spans="1:13" ht="15" x14ac:dyDescent="0.2">
      <c r="A178" s="17" t="s">
        <v>204</v>
      </c>
      <c r="B178" s="11" t="s">
        <v>1</v>
      </c>
      <c r="C178" s="1"/>
      <c r="D178" s="1" t="s">
        <v>1</v>
      </c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">
      <c r="A179" s="23" t="s">
        <v>205</v>
      </c>
      <c r="B179" s="11" t="s">
        <v>206</v>
      </c>
      <c r="C179" s="1"/>
      <c r="D179" s="31">
        <v>45693.54</v>
      </c>
      <c r="E179" s="12">
        <v>25183.25</v>
      </c>
      <c r="F179" s="12">
        <v>0</v>
      </c>
      <c r="G179" s="31">
        <v>15000</v>
      </c>
      <c r="H179" s="31">
        <v>15000</v>
      </c>
      <c r="I179" s="1"/>
      <c r="J179" s="1"/>
      <c r="K179" s="1"/>
      <c r="L179" s="1"/>
      <c r="M179" s="1"/>
    </row>
    <row r="181" spans="1:13" ht="15" x14ac:dyDescent="0.2">
      <c r="A181" s="17" t="s">
        <v>207</v>
      </c>
      <c r="B181" s="11" t="s">
        <v>1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">
      <c r="A182" s="23" t="s">
        <v>205</v>
      </c>
      <c r="B182" s="11" t="s">
        <v>208</v>
      </c>
      <c r="C182" s="1"/>
      <c r="D182" s="1">
        <v>12375</v>
      </c>
      <c r="E182" s="1">
        <v>7425</v>
      </c>
      <c r="F182" s="1">
        <v>11300</v>
      </c>
      <c r="G182" s="1">
        <v>11300</v>
      </c>
      <c r="H182" s="1">
        <v>17100</v>
      </c>
      <c r="I182" s="1"/>
      <c r="J182" s="1"/>
      <c r="K182" s="1"/>
      <c r="L182" s="1"/>
      <c r="M182" s="1"/>
    </row>
    <row r="183" spans="1:13" ht="15" x14ac:dyDescent="0.2">
      <c r="A183" s="23" t="s">
        <v>137</v>
      </c>
      <c r="B183" s="11">
        <v>512721</v>
      </c>
      <c r="C183" s="1"/>
      <c r="D183" s="1">
        <v>0</v>
      </c>
      <c r="E183" s="1">
        <v>0</v>
      </c>
      <c r="F183" s="1">
        <v>0</v>
      </c>
      <c r="G183" s="1">
        <v>250</v>
      </c>
      <c r="H183" s="1">
        <v>250</v>
      </c>
      <c r="I183" s="24"/>
      <c r="J183" s="1"/>
      <c r="K183" s="1"/>
      <c r="L183" s="1"/>
      <c r="M183" s="1"/>
    </row>
    <row r="184" spans="1:13" ht="15" x14ac:dyDescent="0.2">
      <c r="A184" s="23" t="s">
        <v>209</v>
      </c>
      <c r="B184" s="11">
        <v>512731</v>
      </c>
      <c r="C184" s="1"/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/>
      <c r="J184" s="1"/>
      <c r="K184" s="1"/>
      <c r="L184" s="1"/>
      <c r="M184" s="1"/>
    </row>
    <row r="185" spans="1:13" ht="15" x14ac:dyDescent="0.2">
      <c r="A185" s="1"/>
      <c r="B185" s="11"/>
      <c r="C185" s="1"/>
      <c r="D185" s="20">
        <f>SUM(D182:D184)</f>
        <v>12375</v>
      </c>
      <c r="E185" s="20">
        <f>SUM(E182:E184)</f>
        <v>7425</v>
      </c>
      <c r="F185" s="20">
        <f>SUM(F182:F184)</f>
        <v>11300</v>
      </c>
      <c r="G185" s="20">
        <f>SUM(G182:G184)</f>
        <v>11550</v>
      </c>
      <c r="H185" s="20">
        <f>SUM(H182:H184)</f>
        <v>17350</v>
      </c>
      <c r="I185" s="1"/>
      <c r="J185" s="1"/>
      <c r="K185" s="1"/>
      <c r="L185" s="1"/>
      <c r="M185" s="1"/>
    </row>
    <row r="186" spans="1:13" ht="15" x14ac:dyDescent="0.25">
      <c r="E186" s="51"/>
      <c r="F186" s="51"/>
    </row>
    <row r="187" spans="1:13" ht="15" x14ac:dyDescent="0.2">
      <c r="A187" s="17" t="s">
        <v>210</v>
      </c>
      <c r="B187" s="11" t="s">
        <v>1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">
      <c r="A188" s="23" t="s">
        <v>131</v>
      </c>
      <c r="B188" s="11">
        <v>520990</v>
      </c>
      <c r="C188" s="1"/>
      <c r="D188" s="1">
        <v>300</v>
      </c>
      <c r="E188" s="1">
        <v>150</v>
      </c>
      <c r="F188" s="1">
        <v>150</v>
      </c>
      <c r="G188" s="1">
        <v>300</v>
      </c>
      <c r="H188" s="1">
        <v>300</v>
      </c>
      <c r="I188" s="1"/>
      <c r="J188" s="1"/>
      <c r="K188" s="1"/>
      <c r="L188" s="1"/>
      <c r="M188" s="1"/>
    </row>
    <row r="189" spans="1:13" ht="15" x14ac:dyDescent="0.2">
      <c r="A189" s="23" t="s">
        <v>135</v>
      </c>
      <c r="B189" s="11">
        <v>520991</v>
      </c>
      <c r="C189" s="1"/>
      <c r="D189" s="1">
        <v>22.95</v>
      </c>
      <c r="E189" s="1">
        <v>11.5</v>
      </c>
      <c r="F189" s="1">
        <v>12</v>
      </c>
      <c r="G189" s="1">
        <v>23</v>
      </c>
      <c r="H189" s="1">
        <v>23</v>
      </c>
      <c r="I189" s="1"/>
      <c r="J189" s="1"/>
      <c r="K189" s="1"/>
      <c r="L189" s="1"/>
      <c r="M189" s="1"/>
    </row>
    <row r="190" spans="1:13" ht="15" x14ac:dyDescent="0.2">
      <c r="A190" s="23" t="s">
        <v>205</v>
      </c>
      <c r="B190" s="11">
        <v>519990</v>
      </c>
      <c r="C190" s="1"/>
      <c r="D190" s="12"/>
      <c r="E190" s="12">
        <v>0</v>
      </c>
      <c r="F190" s="1">
        <v>0</v>
      </c>
      <c r="G190" s="12">
        <v>0</v>
      </c>
      <c r="H190" s="12">
        <v>0</v>
      </c>
      <c r="I190" s="1"/>
      <c r="J190" s="1"/>
      <c r="K190" s="1"/>
      <c r="L190" s="1"/>
      <c r="M190" s="1"/>
    </row>
    <row r="191" spans="1:13" ht="15" x14ac:dyDescent="0.2">
      <c r="A191" s="1"/>
      <c r="B191" s="11"/>
      <c r="C191" s="1"/>
      <c r="D191" s="52">
        <f>SUM(D188:D190)</f>
        <v>322.95</v>
      </c>
      <c r="E191" s="52">
        <f>SUM(E188:E190)</f>
        <v>161.5</v>
      </c>
      <c r="F191" s="52">
        <f>SUM(F188:F190)</f>
        <v>162</v>
      </c>
      <c r="G191" s="52">
        <f>SUM(G188:G190)</f>
        <v>323</v>
      </c>
      <c r="H191" s="52">
        <f>SUM(H188:H190)</f>
        <v>323</v>
      </c>
      <c r="I191" s="1"/>
      <c r="J191" s="1"/>
      <c r="K191" s="1"/>
      <c r="L191" s="1"/>
      <c r="M191" s="1"/>
    </row>
    <row r="192" spans="1:13" ht="15" x14ac:dyDescent="0.25">
      <c r="E192" s="51"/>
      <c r="F192" s="51"/>
    </row>
    <row r="193" spans="1:13" ht="15" x14ac:dyDescent="0.2">
      <c r="A193" s="17" t="s">
        <v>211</v>
      </c>
      <c r="B193" s="11" t="s">
        <v>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">
      <c r="A194" s="23" t="s">
        <v>212</v>
      </c>
      <c r="B194" s="11" t="s">
        <v>213</v>
      </c>
      <c r="C194" s="1"/>
      <c r="D194" s="1">
        <v>5276</v>
      </c>
      <c r="E194" s="1">
        <v>0</v>
      </c>
      <c r="F194" s="1">
        <v>0</v>
      </c>
      <c r="G194" s="1">
        <v>0</v>
      </c>
      <c r="H194" s="1">
        <v>0</v>
      </c>
      <c r="I194" s="1"/>
      <c r="J194" s="1"/>
      <c r="K194" s="1"/>
      <c r="L194" s="1"/>
      <c r="M194" s="1"/>
    </row>
    <row r="195" spans="1:13" ht="15" x14ac:dyDescent="0.2">
      <c r="A195" s="23" t="s">
        <v>214</v>
      </c>
      <c r="B195" s="11" t="s">
        <v>215</v>
      </c>
      <c r="C195" s="1"/>
      <c r="D195" s="1">
        <v>1831.85</v>
      </c>
      <c r="E195" s="1">
        <v>1333.12</v>
      </c>
      <c r="F195" s="1">
        <v>2000</v>
      </c>
      <c r="G195" s="1">
        <v>2000</v>
      </c>
      <c r="H195" s="1">
        <v>2000</v>
      </c>
      <c r="I195" s="53"/>
      <c r="J195" s="1"/>
      <c r="K195" s="1"/>
      <c r="L195" s="1"/>
      <c r="M195" s="1"/>
    </row>
    <row r="196" spans="1:13" ht="15" x14ac:dyDescent="0.2">
      <c r="A196" s="23" t="s">
        <v>216</v>
      </c>
      <c r="B196" s="11" t="s">
        <v>217</v>
      </c>
      <c r="C196" s="1"/>
      <c r="D196" s="1">
        <v>6064.72</v>
      </c>
      <c r="E196" s="1">
        <v>4620.57</v>
      </c>
      <c r="F196" s="1">
        <v>6000</v>
      </c>
      <c r="G196" s="1">
        <v>6000</v>
      </c>
      <c r="H196" s="1">
        <v>6000</v>
      </c>
      <c r="I196" s="1"/>
      <c r="J196" s="1"/>
      <c r="K196" s="1"/>
      <c r="L196" s="1"/>
      <c r="M196" s="1"/>
    </row>
    <row r="197" spans="1:13" ht="15" x14ac:dyDescent="0.2">
      <c r="A197" s="23" t="s">
        <v>218</v>
      </c>
      <c r="B197" s="11" t="s">
        <v>219</v>
      </c>
      <c r="C197" s="1"/>
      <c r="D197" s="1">
        <v>872</v>
      </c>
      <c r="E197" s="1">
        <v>6157.63</v>
      </c>
      <c r="F197" s="1">
        <v>7500</v>
      </c>
      <c r="G197" s="1">
        <v>800</v>
      </c>
      <c r="H197" s="1">
        <v>8000</v>
      </c>
      <c r="I197" s="1"/>
      <c r="J197" s="1"/>
      <c r="K197" s="1"/>
      <c r="L197" s="1"/>
      <c r="M197" s="1"/>
    </row>
    <row r="198" spans="1:13" ht="15" x14ac:dyDescent="0.2">
      <c r="A198" s="23" t="s">
        <v>220</v>
      </c>
      <c r="B198" s="11" t="s">
        <v>221</v>
      </c>
      <c r="C198" s="1"/>
      <c r="D198" s="1">
        <v>2950.27</v>
      </c>
      <c r="E198" s="1">
        <v>2601.23</v>
      </c>
      <c r="F198" s="1">
        <v>4000</v>
      </c>
      <c r="G198" s="1">
        <v>4000</v>
      </c>
      <c r="H198" s="1">
        <v>4000</v>
      </c>
      <c r="I198" s="1"/>
      <c r="J198" s="1"/>
      <c r="K198" s="1"/>
      <c r="L198" s="1"/>
      <c r="M198" s="1"/>
    </row>
    <row r="199" spans="1:13" ht="15" x14ac:dyDescent="0.2">
      <c r="A199" s="23" t="s">
        <v>141</v>
      </c>
      <c r="B199" s="11" t="s">
        <v>222</v>
      </c>
      <c r="C199" s="1"/>
      <c r="D199" s="1">
        <v>2917.3</v>
      </c>
      <c r="E199" s="1">
        <v>1659.49</v>
      </c>
      <c r="F199" s="1">
        <v>2000</v>
      </c>
      <c r="G199" s="1">
        <v>2000</v>
      </c>
      <c r="H199" s="1">
        <v>2000</v>
      </c>
      <c r="I199" s="1"/>
      <c r="J199" s="1"/>
      <c r="K199" s="1"/>
      <c r="L199" s="1"/>
      <c r="M199" s="1"/>
    </row>
    <row r="200" spans="1:13" ht="15" x14ac:dyDescent="0.2">
      <c r="A200" s="23" t="s">
        <v>223</v>
      </c>
      <c r="B200" s="11" t="s">
        <v>224</v>
      </c>
      <c r="C200" s="1"/>
      <c r="D200" s="1">
        <v>217.36</v>
      </c>
      <c r="E200" s="1">
        <v>140.6</v>
      </c>
      <c r="F200" s="1">
        <v>250</v>
      </c>
      <c r="G200" s="1">
        <v>250</v>
      </c>
      <c r="H200" s="1">
        <v>250</v>
      </c>
      <c r="I200" s="1"/>
      <c r="J200" s="1"/>
      <c r="K200" s="1"/>
      <c r="L200" s="1"/>
      <c r="M200" s="1"/>
    </row>
    <row r="201" spans="1:13" ht="15" x14ac:dyDescent="0.2">
      <c r="A201" s="23" t="s">
        <v>225</v>
      </c>
      <c r="B201" s="11" t="s">
        <v>226</v>
      </c>
      <c r="C201" s="1"/>
      <c r="D201" s="1">
        <v>4156.3599999999997</v>
      </c>
      <c r="E201" s="1">
        <v>0</v>
      </c>
      <c r="F201" s="1">
        <v>0</v>
      </c>
      <c r="G201" s="1">
        <v>5000</v>
      </c>
      <c r="H201" s="1">
        <v>0</v>
      </c>
      <c r="I201" s="1"/>
      <c r="J201" s="1"/>
      <c r="K201" s="1"/>
      <c r="L201" s="1"/>
      <c r="M201" s="1"/>
    </row>
    <row r="202" spans="1:13" ht="15" x14ac:dyDescent="0.2">
      <c r="A202" s="1"/>
      <c r="B202" s="11" t="s">
        <v>1</v>
      </c>
      <c r="C202" s="1"/>
      <c r="D202" s="20">
        <f>SUM(D194:D201)</f>
        <v>24285.86</v>
      </c>
      <c r="E202" s="20">
        <f>SUM(E195:E201)</f>
        <v>16512.64</v>
      </c>
      <c r="F202" s="20">
        <f>SUM(F195:F201)</f>
        <v>21750</v>
      </c>
      <c r="G202" s="20">
        <f>SUM(G195:G201)</f>
        <v>20050</v>
      </c>
      <c r="H202" s="20">
        <f>SUM(H195:H201)</f>
        <v>22250</v>
      </c>
      <c r="I202" s="1"/>
      <c r="J202" s="1"/>
      <c r="K202" s="1"/>
      <c r="L202" s="1"/>
      <c r="M202" s="1"/>
    </row>
    <row r="203" spans="1:13" ht="15" x14ac:dyDescent="0.25">
      <c r="E203" s="51"/>
      <c r="F203" s="51"/>
    </row>
    <row r="204" spans="1:13" ht="15" x14ac:dyDescent="0.2">
      <c r="A204" s="17" t="s">
        <v>227</v>
      </c>
      <c r="B204" s="11" t="s">
        <v>1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">
      <c r="A205" s="23" t="s">
        <v>228</v>
      </c>
      <c r="B205" s="11" t="s">
        <v>229</v>
      </c>
      <c r="C205" s="1"/>
      <c r="D205" s="1">
        <v>15032</v>
      </c>
      <c r="E205" s="1">
        <v>15422</v>
      </c>
      <c r="F205" s="1">
        <v>15422</v>
      </c>
      <c r="G205" s="1">
        <v>6401</v>
      </c>
      <c r="H205" s="1">
        <f>+E205*1.03</f>
        <v>15884.66</v>
      </c>
      <c r="I205" s="28"/>
      <c r="J205" s="1"/>
      <c r="K205" s="1"/>
      <c r="L205" s="1"/>
      <c r="M205" s="1"/>
    </row>
    <row r="206" spans="1:13" ht="15" x14ac:dyDescent="0.2">
      <c r="A206" s="23" t="s">
        <v>230</v>
      </c>
      <c r="B206" s="11" t="s">
        <v>231</v>
      </c>
      <c r="C206" s="1"/>
      <c r="D206" s="1">
        <v>0</v>
      </c>
      <c r="E206" s="1">
        <v>0</v>
      </c>
      <c r="F206" s="1">
        <v>0</v>
      </c>
      <c r="G206" s="1">
        <v>2127</v>
      </c>
      <c r="H206" s="1">
        <v>0</v>
      </c>
      <c r="I206" s="28"/>
      <c r="J206" s="1"/>
      <c r="K206" s="1"/>
      <c r="L206" s="1"/>
      <c r="M206" s="1"/>
    </row>
    <row r="207" spans="1:13" ht="15" x14ac:dyDescent="0.2">
      <c r="A207" s="23" t="s">
        <v>232</v>
      </c>
      <c r="B207" s="11" t="s">
        <v>233</v>
      </c>
      <c r="C207" s="1"/>
      <c r="D207" s="1">
        <v>6122</v>
      </c>
      <c r="E207" s="1">
        <v>7519</v>
      </c>
      <c r="F207" s="1">
        <v>7519</v>
      </c>
      <c r="G207" s="1">
        <v>8141</v>
      </c>
      <c r="H207" s="1">
        <v>7044</v>
      </c>
      <c r="I207" s="28"/>
      <c r="J207" s="1"/>
      <c r="K207" s="1"/>
      <c r="L207" s="1"/>
      <c r="M207" s="1"/>
    </row>
    <row r="208" spans="1:13" ht="15" x14ac:dyDescent="0.2">
      <c r="A208" s="23" t="s">
        <v>234</v>
      </c>
      <c r="B208" s="11" t="s">
        <v>235</v>
      </c>
      <c r="C208" s="1"/>
      <c r="D208" s="1">
        <v>0</v>
      </c>
      <c r="E208" s="1">
        <v>0</v>
      </c>
      <c r="F208" s="1">
        <v>0</v>
      </c>
      <c r="G208" s="1">
        <v>5135</v>
      </c>
      <c r="H208" s="1">
        <v>0</v>
      </c>
      <c r="I208" s="28"/>
      <c r="J208" s="1"/>
      <c r="K208" s="1"/>
      <c r="L208" s="1"/>
      <c r="M208" s="1"/>
    </row>
    <row r="209" spans="1:13" ht="15" x14ac:dyDescent="0.2">
      <c r="A209" s="23" t="s">
        <v>236</v>
      </c>
      <c r="B209" s="11" t="s">
        <v>237</v>
      </c>
      <c r="C209" s="1"/>
      <c r="D209" s="1">
        <v>1078</v>
      </c>
      <c r="E209" s="1">
        <v>0</v>
      </c>
      <c r="F209" s="1">
        <v>1100</v>
      </c>
      <c r="G209" s="1">
        <v>1100</v>
      </c>
      <c r="H209" s="1">
        <v>1100</v>
      </c>
      <c r="I209" s="1"/>
      <c r="J209" s="1"/>
      <c r="K209" s="1"/>
      <c r="L209" s="1"/>
      <c r="M209" s="1"/>
    </row>
    <row r="210" spans="1:13" ht="15" x14ac:dyDescent="0.2">
      <c r="A210" s="1"/>
      <c r="B210" s="11"/>
      <c r="C210" s="1"/>
      <c r="D210" s="54">
        <f>SUM(D205:D209)</f>
        <v>22232</v>
      </c>
      <c r="E210" s="54">
        <f>SUM(E205:E209)</f>
        <v>22941</v>
      </c>
      <c r="F210" s="54">
        <f>SUM(F205:F209)</f>
        <v>24041</v>
      </c>
      <c r="G210" s="54">
        <f>SUM(G205:G209)</f>
        <v>22904</v>
      </c>
      <c r="H210" s="54">
        <f>SUM(H205:H209)</f>
        <v>24028.66</v>
      </c>
      <c r="I210" s="1"/>
      <c r="J210" s="1"/>
      <c r="K210" s="1"/>
      <c r="L210" s="1"/>
      <c r="M210" s="1"/>
    </row>
    <row r="211" spans="1:13" ht="15" x14ac:dyDescent="0.25">
      <c r="E211" s="51"/>
      <c r="F211" s="51"/>
    </row>
    <row r="212" spans="1:13" ht="15.75" x14ac:dyDescent="0.25">
      <c r="A212" s="14" t="s">
        <v>238</v>
      </c>
      <c r="B212" s="55" t="s">
        <v>1</v>
      </c>
      <c r="F212" s="56"/>
      <c r="H212" s="57" t="s">
        <v>1</v>
      </c>
    </row>
    <row r="213" spans="1:13" ht="15" x14ac:dyDescent="0.2">
      <c r="A213" s="17" t="s">
        <v>239</v>
      </c>
      <c r="B213" s="11" t="s">
        <v>1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">
      <c r="A214" s="23" t="s">
        <v>240</v>
      </c>
      <c r="B214" s="11" t="s">
        <v>241</v>
      </c>
      <c r="C214" s="1"/>
      <c r="D214" s="1">
        <v>161705.9</v>
      </c>
      <c r="E214" s="1">
        <v>101005.18</v>
      </c>
      <c r="F214" s="1">
        <v>185078</v>
      </c>
      <c r="G214" s="1">
        <v>185078</v>
      </c>
      <c r="H214" s="1">
        <f>[1]Salaries!G47</f>
        <v>201056.8</v>
      </c>
      <c r="I214" s="1"/>
      <c r="J214" s="1"/>
      <c r="K214" s="1"/>
      <c r="L214" s="1"/>
      <c r="M214" s="1"/>
    </row>
    <row r="215" spans="1:13" ht="15" x14ac:dyDescent="0.2">
      <c r="A215" s="23" t="s">
        <v>170</v>
      </c>
      <c r="B215" s="11" t="s">
        <v>242</v>
      </c>
      <c r="C215" s="1"/>
      <c r="D215" s="1">
        <v>17528.88</v>
      </c>
      <c r="E215" s="1">
        <v>11708.85</v>
      </c>
      <c r="F215" s="1">
        <v>20212</v>
      </c>
      <c r="G215" s="1">
        <f>+(67642+67558)*0.1495</f>
        <v>20212.399999999998</v>
      </c>
      <c r="H215" s="1">
        <f>+([1]Salaries!G40+[1]Salaries!G41)*0.147</f>
        <v>21861.810599999997</v>
      </c>
      <c r="I215" s="1"/>
      <c r="J215" s="1"/>
      <c r="K215" s="1"/>
      <c r="L215" s="1"/>
      <c r="M215" s="1"/>
    </row>
    <row r="216" spans="1:13" ht="15" x14ac:dyDescent="0.2">
      <c r="A216" s="23" t="s">
        <v>135</v>
      </c>
      <c r="B216" s="11" t="s">
        <v>243</v>
      </c>
      <c r="C216" s="1"/>
      <c r="D216" s="1">
        <v>12690.01</v>
      </c>
      <c r="E216" s="1">
        <v>7956.72</v>
      </c>
      <c r="F216" s="1">
        <v>14158</v>
      </c>
      <c r="G216" s="1">
        <f>+G214*0.0765</f>
        <v>14158.467000000001</v>
      </c>
      <c r="H216" s="1">
        <f>+H214*0.0765</f>
        <v>15380.845199999998</v>
      </c>
      <c r="I216" s="1"/>
      <c r="J216" s="1"/>
      <c r="K216" s="1"/>
      <c r="L216" s="1"/>
      <c r="M216" s="1"/>
    </row>
    <row r="217" spans="1:13" ht="15" x14ac:dyDescent="0.2">
      <c r="A217" s="23" t="s">
        <v>244</v>
      </c>
      <c r="B217" s="11" t="s">
        <v>245</v>
      </c>
      <c r="C217" s="1"/>
      <c r="D217" s="1">
        <v>270.99</v>
      </c>
      <c r="E217" s="1">
        <v>3033.62</v>
      </c>
      <c r="F217" s="1">
        <v>3034</v>
      </c>
      <c r="G217" s="1">
        <v>1500</v>
      </c>
      <c r="H217" s="1">
        <v>1500</v>
      </c>
      <c r="I217" s="1"/>
      <c r="J217" s="1"/>
      <c r="K217" s="1"/>
      <c r="L217" s="1"/>
      <c r="M217" s="1"/>
    </row>
    <row r="218" spans="1:13" ht="15" x14ac:dyDescent="0.2">
      <c r="A218" s="23" t="s">
        <v>246</v>
      </c>
      <c r="B218" s="11" t="s">
        <v>247</v>
      </c>
      <c r="C218" s="1"/>
      <c r="D218" s="1">
        <v>115</v>
      </c>
      <c r="E218" s="1">
        <v>101.7</v>
      </c>
      <c r="F218" s="1">
        <v>150</v>
      </c>
      <c r="G218" s="1">
        <v>300</v>
      </c>
      <c r="H218" s="1">
        <v>300</v>
      </c>
      <c r="I218" s="1"/>
      <c r="J218" s="1"/>
      <c r="K218" s="1"/>
      <c r="L218" s="1"/>
      <c r="M218" s="1"/>
    </row>
    <row r="219" spans="1:13" ht="15" x14ac:dyDescent="0.2">
      <c r="A219" s="23" t="s">
        <v>248</v>
      </c>
      <c r="B219" s="11" t="s">
        <v>249</v>
      </c>
      <c r="C219" s="1"/>
      <c r="D219" s="1">
        <v>2369.66</v>
      </c>
      <c r="E219" s="1">
        <v>1301.79</v>
      </c>
      <c r="F219" s="1">
        <v>1302</v>
      </c>
      <c r="G219" s="1">
        <v>1404</v>
      </c>
      <c r="H219" s="1">
        <v>1070</v>
      </c>
      <c r="I219" s="1"/>
      <c r="J219" s="1"/>
      <c r="K219" s="1"/>
      <c r="L219" s="1"/>
      <c r="M219" s="1"/>
    </row>
    <row r="220" spans="1:13" ht="15" x14ac:dyDescent="0.2">
      <c r="A220" s="23" t="s">
        <v>250</v>
      </c>
      <c r="B220" s="11" t="s">
        <v>251</v>
      </c>
      <c r="C220" s="1"/>
      <c r="D220" s="1">
        <v>2925.25</v>
      </c>
      <c r="E220" s="1">
        <v>2292.7399999999998</v>
      </c>
      <c r="F220" s="1">
        <v>3840</v>
      </c>
      <c r="G220" s="1">
        <v>3840</v>
      </c>
      <c r="H220" s="1">
        <v>3840</v>
      </c>
      <c r="I220" s="1"/>
      <c r="J220" s="1"/>
      <c r="K220" s="1"/>
      <c r="L220" s="1"/>
      <c r="M220" s="1"/>
    </row>
    <row r="221" spans="1:13" ht="15" x14ac:dyDescent="0.2">
      <c r="A221" s="23" t="s">
        <v>252</v>
      </c>
      <c r="B221" s="11" t="s">
        <v>253</v>
      </c>
      <c r="C221" s="1"/>
      <c r="D221" s="1">
        <v>1204.75</v>
      </c>
      <c r="E221" s="1">
        <v>1769.75</v>
      </c>
      <c r="F221" s="1">
        <v>4268</v>
      </c>
      <c r="G221" s="1">
        <v>2120</v>
      </c>
      <c r="H221" s="1">
        <v>2120</v>
      </c>
      <c r="I221" s="1"/>
      <c r="J221" s="1"/>
      <c r="K221" s="1"/>
      <c r="L221" s="1"/>
      <c r="M221" s="1"/>
    </row>
    <row r="222" spans="1:13" ht="15" x14ac:dyDescent="0.2">
      <c r="A222" s="23" t="s">
        <v>254</v>
      </c>
      <c r="B222" s="11" t="s">
        <v>255</v>
      </c>
      <c r="C222" s="1"/>
      <c r="D222" s="1">
        <v>4066.52</v>
      </c>
      <c r="E222" s="1">
        <v>1049.27</v>
      </c>
      <c r="F222" s="1">
        <v>3000</v>
      </c>
      <c r="G222" s="1">
        <v>3000</v>
      </c>
      <c r="H222" s="1">
        <v>3000</v>
      </c>
      <c r="I222" s="1"/>
      <c r="J222" s="1"/>
      <c r="K222" s="1"/>
      <c r="L222" s="1"/>
      <c r="M222" s="1"/>
    </row>
    <row r="223" spans="1:13" ht="15" x14ac:dyDescent="0.2">
      <c r="A223" s="23" t="s">
        <v>256</v>
      </c>
      <c r="B223" s="11" t="s">
        <v>257</v>
      </c>
      <c r="C223" s="1"/>
      <c r="D223" s="1">
        <v>1947.89</v>
      </c>
      <c r="E223" s="1">
        <v>1889</v>
      </c>
      <c r="F223" s="1">
        <v>2000</v>
      </c>
      <c r="G223" s="1">
        <v>1919</v>
      </c>
      <c r="H223" s="1">
        <v>1919</v>
      </c>
      <c r="I223" s="1"/>
      <c r="J223" s="1"/>
      <c r="K223" s="1"/>
      <c r="L223" s="1"/>
      <c r="M223" s="1"/>
    </row>
    <row r="224" spans="1:13" ht="15" x14ac:dyDescent="0.2">
      <c r="A224" s="23" t="s">
        <v>258</v>
      </c>
      <c r="B224" s="11" t="s">
        <v>259</v>
      </c>
      <c r="C224" s="1"/>
      <c r="D224" s="1">
        <v>259.88</v>
      </c>
      <c r="E224" s="1">
        <v>539.36</v>
      </c>
      <c r="F224" s="1">
        <v>539.36</v>
      </c>
      <c r="G224" s="1">
        <v>300</v>
      </c>
      <c r="H224" s="1">
        <v>300</v>
      </c>
      <c r="I224" s="1"/>
      <c r="J224" s="1"/>
      <c r="K224" s="1"/>
      <c r="L224" s="1"/>
      <c r="M224" s="1"/>
    </row>
    <row r="225" spans="1:13" ht="15" x14ac:dyDescent="0.2">
      <c r="A225" s="23" t="s">
        <v>260</v>
      </c>
      <c r="B225" s="11" t="s">
        <v>261</v>
      </c>
      <c r="C225" s="1"/>
      <c r="D225" s="1">
        <v>627.03</v>
      </c>
      <c r="E225" s="1">
        <v>1727</v>
      </c>
      <c r="F225" s="1">
        <v>1727</v>
      </c>
      <c r="G225" s="1">
        <v>1500</v>
      </c>
      <c r="H225" s="1">
        <v>2000</v>
      </c>
      <c r="I225" s="1"/>
      <c r="J225" s="1"/>
      <c r="K225" s="1"/>
      <c r="L225" s="1"/>
      <c r="M225" s="1"/>
    </row>
    <row r="226" spans="1:13" ht="15" x14ac:dyDescent="0.2">
      <c r="A226" s="23" t="s">
        <v>262</v>
      </c>
      <c r="B226" s="11" t="s">
        <v>263</v>
      </c>
      <c r="C226" s="1"/>
      <c r="D226" s="1">
        <v>0</v>
      </c>
      <c r="E226" s="1">
        <v>0</v>
      </c>
      <c r="F226" s="1">
        <v>0</v>
      </c>
      <c r="G226" s="1">
        <v>1230</v>
      </c>
      <c r="H226" s="1">
        <v>1230</v>
      </c>
      <c r="I226" s="1"/>
      <c r="J226" s="1"/>
      <c r="K226" s="1"/>
      <c r="L226" s="1"/>
      <c r="M226" s="1"/>
    </row>
    <row r="227" spans="1:13" ht="15" x14ac:dyDescent="0.2">
      <c r="A227" s="23" t="s">
        <v>264</v>
      </c>
      <c r="B227" s="11" t="s">
        <v>1</v>
      </c>
      <c r="C227" s="1"/>
      <c r="D227" s="1">
        <v>0</v>
      </c>
      <c r="E227" s="1">
        <v>0</v>
      </c>
      <c r="F227" s="1">
        <v>0</v>
      </c>
      <c r="G227" s="1">
        <v>2148</v>
      </c>
      <c r="H227" s="1">
        <v>0</v>
      </c>
      <c r="I227" s="1"/>
      <c r="J227" s="1"/>
      <c r="K227" s="1"/>
      <c r="L227" s="1"/>
      <c r="M227" s="1"/>
    </row>
    <row r="228" spans="1:13" ht="15" x14ac:dyDescent="0.2">
      <c r="A228" s="23" t="s">
        <v>265</v>
      </c>
      <c r="B228" s="11" t="s">
        <v>266</v>
      </c>
      <c r="C228" s="1"/>
      <c r="D228" s="1">
        <v>4394.46</v>
      </c>
      <c r="E228" s="1">
        <v>5283.95</v>
      </c>
      <c r="F228" s="1">
        <v>5284</v>
      </c>
      <c r="G228" s="1">
        <v>2000</v>
      </c>
      <c r="H228" s="1">
        <v>2000</v>
      </c>
      <c r="I228" s="1"/>
      <c r="J228" s="1"/>
      <c r="K228" s="1"/>
      <c r="L228" s="1"/>
      <c r="M228" s="1"/>
    </row>
    <row r="229" spans="1:13" ht="15" x14ac:dyDescent="0.2">
      <c r="A229" s="23" t="s">
        <v>267</v>
      </c>
      <c r="B229" s="11" t="s">
        <v>268</v>
      </c>
      <c r="C229" s="1"/>
      <c r="D229" s="1">
        <v>4331.3</v>
      </c>
      <c r="E229" s="1">
        <v>2906.75</v>
      </c>
      <c r="F229" s="1">
        <v>4500</v>
      </c>
      <c r="G229" s="1">
        <v>5000</v>
      </c>
      <c r="H229" s="1">
        <v>5000</v>
      </c>
      <c r="I229" s="1"/>
      <c r="J229" s="1"/>
      <c r="K229" s="1"/>
      <c r="L229" s="1"/>
      <c r="M229" s="1"/>
    </row>
    <row r="230" spans="1:13" ht="15" x14ac:dyDescent="0.2">
      <c r="A230" s="23" t="s">
        <v>269</v>
      </c>
      <c r="B230" s="11">
        <v>521711</v>
      </c>
      <c r="C230" s="1"/>
      <c r="D230" s="1">
        <v>800</v>
      </c>
      <c r="E230" s="1">
        <v>0</v>
      </c>
      <c r="F230" s="1">
        <v>0</v>
      </c>
      <c r="G230" s="1">
        <f>[1]Capital!C21</f>
        <v>0</v>
      </c>
      <c r="H230" s="1">
        <f>[1]Capital!D21</f>
        <v>0</v>
      </c>
      <c r="I230" s="1"/>
      <c r="J230" s="1"/>
      <c r="K230" s="1"/>
      <c r="L230" s="1"/>
      <c r="M230" s="1"/>
    </row>
    <row r="231" spans="1:13" ht="15" x14ac:dyDescent="0.2">
      <c r="A231" s="23" t="s">
        <v>270</v>
      </c>
      <c r="B231" s="11" t="s">
        <v>271</v>
      </c>
      <c r="C231" s="1"/>
      <c r="D231" s="1">
        <v>6017.48</v>
      </c>
      <c r="E231" s="1">
        <v>5973</v>
      </c>
      <c r="F231" s="1">
        <v>5973</v>
      </c>
      <c r="G231" s="1">
        <v>0</v>
      </c>
      <c r="H231" s="1">
        <v>5991</v>
      </c>
      <c r="I231" s="1"/>
      <c r="J231" s="1"/>
      <c r="K231" s="1"/>
      <c r="L231" s="1"/>
      <c r="M231" s="1"/>
    </row>
    <row r="232" spans="1:13" ht="15" x14ac:dyDescent="0.2">
      <c r="A232" s="23" t="s">
        <v>272</v>
      </c>
      <c r="B232" s="11" t="s">
        <v>273</v>
      </c>
      <c r="C232" s="1"/>
      <c r="D232" s="1">
        <v>0</v>
      </c>
      <c r="E232" s="1">
        <v>0</v>
      </c>
      <c r="F232" s="1">
        <v>800</v>
      </c>
      <c r="G232" s="1">
        <v>800</v>
      </c>
      <c r="H232" s="1">
        <v>800</v>
      </c>
      <c r="I232" s="1"/>
      <c r="J232" s="1"/>
      <c r="K232" s="1"/>
      <c r="L232" s="1"/>
      <c r="M232" s="1"/>
    </row>
    <row r="233" spans="1:13" ht="15" x14ac:dyDescent="0.2">
      <c r="A233" s="23" t="s">
        <v>274</v>
      </c>
      <c r="B233" s="11">
        <v>521551</v>
      </c>
      <c r="C233" s="1"/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/>
      <c r="J233" s="1"/>
      <c r="K233" s="1"/>
      <c r="L233" s="1"/>
      <c r="M233" s="1"/>
    </row>
    <row r="234" spans="1:13" ht="15" x14ac:dyDescent="0.2">
      <c r="A234" s="23" t="s">
        <v>275</v>
      </c>
      <c r="B234" s="11" t="s">
        <v>276</v>
      </c>
      <c r="C234" s="1"/>
      <c r="D234" s="1">
        <v>1704.04</v>
      </c>
      <c r="E234" s="1">
        <v>0</v>
      </c>
      <c r="F234" s="1"/>
      <c r="G234" s="1">
        <v>2000</v>
      </c>
      <c r="H234" s="1">
        <v>2000</v>
      </c>
      <c r="I234" s="1"/>
      <c r="J234" s="1"/>
      <c r="K234" s="1"/>
      <c r="L234" s="1"/>
      <c r="M234" s="1"/>
    </row>
    <row r="235" spans="1:13" ht="15" x14ac:dyDescent="0.2">
      <c r="A235" s="1"/>
      <c r="B235" s="11" t="s">
        <v>1</v>
      </c>
      <c r="C235" s="1"/>
      <c r="D235" s="20">
        <f>SUM(D214:D234)</f>
        <v>222959.04</v>
      </c>
      <c r="E235" s="20">
        <f>SUM(E214:E234)</f>
        <v>148538.68</v>
      </c>
      <c r="F235" s="20">
        <f>SUM(F214:F234)</f>
        <v>255865.36</v>
      </c>
      <c r="G235" s="20">
        <f>SUM(G214:G234)</f>
        <v>248509.867</v>
      </c>
      <c r="H235" s="20">
        <f>SUM(H214:H234)</f>
        <v>271369.4558</v>
      </c>
      <c r="I235" s="24"/>
      <c r="J235" s="1"/>
      <c r="K235" s="1"/>
      <c r="L235" s="1"/>
      <c r="M235" s="1"/>
    </row>
    <row r="236" spans="1:13" x14ac:dyDescent="0.2">
      <c r="D236" t="s">
        <v>1</v>
      </c>
      <c r="E236" s="50"/>
      <c r="F236" s="50"/>
      <c r="H236" t="s">
        <v>1</v>
      </c>
    </row>
    <row r="237" spans="1:13" ht="15" x14ac:dyDescent="0.2">
      <c r="A237" s="17" t="s">
        <v>277</v>
      </c>
      <c r="B237" s="11" t="s">
        <v>1</v>
      </c>
      <c r="C237" s="1"/>
      <c r="D237" s="1" t="s">
        <v>1</v>
      </c>
      <c r="E237" s="1"/>
      <c r="F237" s="1"/>
      <c r="G237" s="1" t="s">
        <v>1</v>
      </c>
      <c r="H237" s="1" t="s">
        <v>1</v>
      </c>
      <c r="I237" s="1"/>
      <c r="J237" s="1"/>
      <c r="K237" s="1"/>
      <c r="L237" s="1"/>
      <c r="M237" s="1"/>
    </row>
    <row r="238" spans="1:13" ht="15" x14ac:dyDescent="0.2">
      <c r="A238" s="23" t="s">
        <v>278</v>
      </c>
      <c r="B238" s="11" t="s">
        <v>279</v>
      </c>
      <c r="C238" s="1"/>
      <c r="D238" s="1">
        <v>359000</v>
      </c>
      <c r="E238" s="1">
        <v>312750</v>
      </c>
      <c r="F238" s="1">
        <v>417000</v>
      </c>
      <c r="G238" s="1">
        <v>417000</v>
      </c>
      <c r="H238" s="1">
        <v>465000</v>
      </c>
      <c r="I238" s="1"/>
      <c r="J238" s="1"/>
      <c r="K238" s="1"/>
      <c r="L238" s="1"/>
      <c r="M238" s="1"/>
    </row>
    <row r="239" spans="1:13" ht="15" x14ac:dyDescent="0.2">
      <c r="A239" s="1"/>
      <c r="B239" s="11"/>
      <c r="C239" s="1"/>
      <c r="D239" s="54">
        <f>SUM(D238:D238)</f>
        <v>359000</v>
      </c>
      <c r="E239" s="54">
        <f>SUM(E238:E238)</f>
        <v>312750</v>
      </c>
      <c r="F239" s="54">
        <f>SUM(F238:F238)</f>
        <v>417000</v>
      </c>
      <c r="G239" s="54">
        <f>SUM(G238:G238)</f>
        <v>417000</v>
      </c>
      <c r="H239" s="54">
        <f>SUM(H238:H238)</f>
        <v>465000</v>
      </c>
      <c r="I239" s="58"/>
      <c r="J239" s="1"/>
      <c r="K239" s="1"/>
      <c r="L239" s="1"/>
      <c r="M239" s="1"/>
    </row>
    <row r="240" spans="1:13" x14ac:dyDescent="0.2">
      <c r="E240" s="50"/>
      <c r="F240" s="50"/>
      <c r="I240" s="59"/>
      <c r="J240" s="60"/>
    </row>
    <row r="241" spans="1:13" ht="15" x14ac:dyDescent="0.2">
      <c r="A241" s="17" t="s">
        <v>280</v>
      </c>
      <c r="B241" s="11" t="s">
        <v>1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">
      <c r="A242" s="23" t="s">
        <v>281</v>
      </c>
      <c r="B242" s="11" t="s">
        <v>282</v>
      </c>
      <c r="C242" s="1"/>
      <c r="D242" s="61">
        <v>57089.42</v>
      </c>
      <c r="E242" s="1">
        <v>121387.18</v>
      </c>
      <c r="F242" s="61">
        <v>130000</v>
      </c>
      <c r="G242" s="61">
        <v>53380</v>
      </c>
      <c r="H242" s="61">
        <f>+(H45+H46+H47+H48)*0.8</f>
        <v>29380</v>
      </c>
      <c r="I242" s="1"/>
      <c r="J242" s="1"/>
      <c r="K242" s="1"/>
      <c r="L242" s="1"/>
      <c r="M242" s="1"/>
    </row>
    <row r="243" spans="1:13" ht="15" x14ac:dyDescent="0.2">
      <c r="A243" s="23" t="s">
        <v>283</v>
      </c>
      <c r="B243" s="11" t="s">
        <v>284</v>
      </c>
      <c r="C243" s="1"/>
      <c r="D243" s="61">
        <v>11712</v>
      </c>
      <c r="E243" s="1">
        <v>13384.31</v>
      </c>
      <c r="F243" s="61">
        <v>0</v>
      </c>
      <c r="G243" s="61">
        <v>0</v>
      </c>
      <c r="H243" s="61">
        <f>72*50</f>
        <v>3600</v>
      </c>
      <c r="I243" s="1"/>
      <c r="J243" s="1"/>
      <c r="K243" s="1"/>
      <c r="L243" s="1"/>
      <c r="M243" s="1"/>
    </row>
    <row r="244" spans="1:13" ht="15" x14ac:dyDescent="0.2">
      <c r="A244" s="23" t="s">
        <v>285</v>
      </c>
      <c r="B244" s="11"/>
      <c r="C244" s="1"/>
      <c r="D244" s="61">
        <v>0</v>
      </c>
      <c r="E244" s="1">
        <v>0</v>
      </c>
      <c r="F244" s="61">
        <v>0</v>
      </c>
      <c r="G244" s="61">
        <v>0</v>
      </c>
      <c r="H244" s="62">
        <v>0</v>
      </c>
      <c r="I244" s="1"/>
      <c r="J244" s="1"/>
      <c r="K244" s="1"/>
      <c r="L244" s="1"/>
      <c r="M244" s="1"/>
    </row>
    <row r="245" spans="1:13" ht="15" x14ac:dyDescent="0.2">
      <c r="A245" s="23" t="s">
        <v>286</v>
      </c>
      <c r="B245" s="11" t="s">
        <v>287</v>
      </c>
      <c r="C245" s="1"/>
      <c r="D245" s="12">
        <v>502.6</v>
      </c>
      <c r="E245" s="12">
        <v>177.78</v>
      </c>
      <c r="F245" s="12">
        <v>178</v>
      </c>
      <c r="G245" s="12">
        <v>1000</v>
      </c>
      <c r="H245" s="12">
        <v>1000</v>
      </c>
      <c r="I245" s="1"/>
      <c r="J245" s="1"/>
      <c r="K245" s="1"/>
      <c r="L245" s="1"/>
      <c r="M245" s="1"/>
    </row>
    <row r="246" spans="1:13" ht="15" x14ac:dyDescent="0.2">
      <c r="A246" s="23"/>
      <c r="B246" s="11"/>
      <c r="C246" s="1"/>
      <c r="D246" s="12">
        <f>SUM(D242:D245)</f>
        <v>69304.02</v>
      </c>
      <c r="E246" s="12">
        <f>SUM(E242:E245)</f>
        <v>134949.26999999999</v>
      </c>
      <c r="F246" s="12">
        <f>SUM(F242:F245)</f>
        <v>130178</v>
      </c>
      <c r="G246" s="12">
        <f>SUM(G242:G245)</f>
        <v>54380</v>
      </c>
      <c r="H246" s="12">
        <f>SUM(H242:H245)</f>
        <v>33980</v>
      </c>
      <c r="I246" s="1"/>
      <c r="J246" s="1"/>
      <c r="K246" s="1"/>
      <c r="L246" s="1"/>
      <c r="M246" s="1"/>
    </row>
    <row r="247" spans="1:13" x14ac:dyDescent="0.2">
      <c r="E247" s="50"/>
      <c r="F247" s="50"/>
    </row>
    <row r="248" spans="1:13" ht="15.75" x14ac:dyDescent="0.25">
      <c r="A248" s="14" t="s">
        <v>288</v>
      </c>
      <c r="B248" s="55" t="s">
        <v>1</v>
      </c>
      <c r="H248" t="s">
        <v>1</v>
      </c>
    </row>
    <row r="249" spans="1:13" ht="15.75" x14ac:dyDescent="0.25">
      <c r="A249" s="14"/>
      <c r="B249" s="55"/>
    </row>
    <row r="250" spans="1:13" ht="15" x14ac:dyDescent="0.2">
      <c r="A250" s="17" t="s">
        <v>289</v>
      </c>
      <c r="B250" s="11" t="s">
        <v>1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">
      <c r="A251" s="23" t="s">
        <v>290</v>
      </c>
      <c r="B251" s="11" t="s">
        <v>291</v>
      </c>
      <c r="C251" s="1"/>
      <c r="D251" s="1">
        <v>31407.439999999999</v>
      </c>
      <c r="E251" s="1">
        <v>18964.29</v>
      </c>
      <c r="F251" s="1">
        <v>25000</v>
      </c>
      <c r="G251" s="1">
        <v>20000</v>
      </c>
      <c r="H251" s="1">
        <v>14000</v>
      </c>
      <c r="I251" s="1"/>
      <c r="J251" s="1"/>
      <c r="K251" s="1"/>
      <c r="L251" s="1"/>
      <c r="M251" s="1"/>
    </row>
    <row r="252" spans="1:13" ht="15" x14ac:dyDescent="0.2">
      <c r="A252" s="23" t="s">
        <v>292</v>
      </c>
      <c r="B252" s="11">
        <v>531031</v>
      </c>
      <c r="C252" s="1"/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27"/>
      <c r="J252" s="1"/>
      <c r="K252" s="1"/>
      <c r="L252" s="1"/>
      <c r="M252" s="1"/>
    </row>
    <row r="253" spans="1:13" ht="15" x14ac:dyDescent="0.2">
      <c r="A253" s="23" t="s">
        <v>293</v>
      </c>
      <c r="B253" s="11">
        <v>532021</v>
      </c>
      <c r="C253" s="1"/>
      <c r="D253" s="1">
        <v>0</v>
      </c>
      <c r="E253" s="1">
        <v>0</v>
      </c>
      <c r="F253" s="1">
        <f>+E253/8*12</f>
        <v>0</v>
      </c>
      <c r="G253" s="1">
        <v>0</v>
      </c>
      <c r="H253" s="1">
        <v>0</v>
      </c>
      <c r="I253" s="1"/>
      <c r="J253" s="1"/>
      <c r="K253" s="1"/>
      <c r="L253" s="1"/>
      <c r="M253" s="1"/>
    </row>
    <row r="254" spans="1:13" ht="15" x14ac:dyDescent="0.2">
      <c r="A254" s="23"/>
      <c r="B254" s="11"/>
      <c r="C254" s="1"/>
      <c r="D254" s="52">
        <f>SUM(D251:D253)</f>
        <v>31407.439999999999</v>
      </c>
      <c r="E254" s="52">
        <f>SUM(E251:E253)</f>
        <v>18964.29</v>
      </c>
      <c r="F254" s="52">
        <f>SUM(F251:F253)</f>
        <v>25000</v>
      </c>
      <c r="G254" s="52">
        <f>SUM(G251:G253)</f>
        <v>20000</v>
      </c>
      <c r="H254" s="52">
        <f>SUM(H251:H253)</f>
        <v>14000</v>
      </c>
      <c r="I254" s="1"/>
      <c r="J254" s="1"/>
      <c r="K254" s="1"/>
      <c r="L254" s="1"/>
      <c r="M254" s="1"/>
    </row>
    <row r="255" spans="1:13" x14ac:dyDescent="0.2">
      <c r="E255" s="50"/>
      <c r="F255" s="50"/>
    </row>
    <row r="256" spans="1:13" ht="15" x14ac:dyDescent="0.2">
      <c r="A256" s="17" t="s">
        <v>294</v>
      </c>
      <c r="B256" s="11" t="s">
        <v>1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">
      <c r="A257" s="23" t="s">
        <v>295</v>
      </c>
      <c r="B257" s="11" t="s">
        <v>296</v>
      </c>
      <c r="C257" s="1"/>
      <c r="D257" s="1">
        <v>10733</v>
      </c>
      <c r="E257" s="1">
        <v>3925</v>
      </c>
      <c r="F257" s="1">
        <v>0</v>
      </c>
      <c r="G257" s="1">
        <v>0</v>
      </c>
      <c r="H257" s="1">
        <v>0</v>
      </c>
      <c r="I257" s="1"/>
      <c r="J257" s="1"/>
      <c r="K257" s="1"/>
      <c r="L257" s="1"/>
      <c r="M257" s="1"/>
    </row>
    <row r="258" spans="1:13" ht="15" x14ac:dyDescent="0.2">
      <c r="A258" s="23" t="s">
        <v>297</v>
      </c>
      <c r="B258" s="11" t="s">
        <v>298</v>
      </c>
      <c r="C258" s="1"/>
      <c r="D258" s="1">
        <v>60</v>
      </c>
      <c r="E258" s="1">
        <v>0</v>
      </c>
      <c r="F258" s="1">
        <v>0</v>
      </c>
      <c r="G258" s="1">
        <v>0</v>
      </c>
      <c r="H258" s="1">
        <v>0</v>
      </c>
      <c r="I258" s="1"/>
      <c r="J258" s="1"/>
      <c r="K258" s="1"/>
      <c r="L258" s="1"/>
      <c r="M258" s="1"/>
    </row>
    <row r="259" spans="1:13" ht="15" x14ac:dyDescent="0.2">
      <c r="A259" s="23" t="s">
        <v>299</v>
      </c>
      <c r="B259" s="11" t="s">
        <v>300</v>
      </c>
      <c r="C259" s="1"/>
      <c r="D259" s="1">
        <v>5000</v>
      </c>
      <c r="E259" s="1">
        <v>0</v>
      </c>
      <c r="F259" s="1">
        <v>0</v>
      </c>
      <c r="G259" s="1">
        <v>20000</v>
      </c>
      <c r="H259" s="1">
        <v>10000</v>
      </c>
      <c r="I259" s="1"/>
      <c r="J259" s="1"/>
      <c r="K259" s="1"/>
      <c r="L259" s="1"/>
      <c r="M259" s="1"/>
    </row>
    <row r="260" spans="1:13" ht="15" x14ac:dyDescent="0.2">
      <c r="A260" s="23" t="s">
        <v>96</v>
      </c>
      <c r="B260" s="11">
        <v>532515</v>
      </c>
      <c r="C260" s="1"/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/>
      <c r="J260" s="1"/>
      <c r="K260" s="1"/>
      <c r="L260" s="1"/>
      <c r="M260" s="1"/>
    </row>
    <row r="261" spans="1:13" ht="15" x14ac:dyDescent="0.2">
      <c r="A261" s="23" t="s">
        <v>301</v>
      </c>
      <c r="B261" s="11" t="s">
        <v>302</v>
      </c>
      <c r="C261" s="1"/>
      <c r="D261" s="1">
        <v>264</v>
      </c>
      <c r="E261" s="1">
        <v>0</v>
      </c>
      <c r="F261" s="1">
        <v>0</v>
      </c>
      <c r="G261" s="1">
        <v>2000</v>
      </c>
      <c r="H261" s="1">
        <v>2000</v>
      </c>
      <c r="I261" s="1"/>
      <c r="J261" s="1"/>
      <c r="K261" s="1"/>
      <c r="L261" s="1"/>
      <c r="M261" s="1"/>
    </row>
    <row r="262" spans="1:13" ht="15" x14ac:dyDescent="0.2">
      <c r="A262" s="23" t="s">
        <v>303</v>
      </c>
      <c r="B262" s="11" t="s">
        <v>304</v>
      </c>
      <c r="C262" s="1"/>
      <c r="D262" s="1">
        <v>0</v>
      </c>
      <c r="E262" s="1">
        <v>0</v>
      </c>
      <c r="F262" s="1">
        <v>0</v>
      </c>
      <c r="G262" s="1">
        <v>3500</v>
      </c>
      <c r="H262" s="1">
        <v>3500</v>
      </c>
      <c r="I262" s="1"/>
      <c r="J262" s="1"/>
      <c r="K262" s="1"/>
      <c r="L262" s="1"/>
      <c r="M262" s="1"/>
    </row>
    <row r="263" spans="1:13" ht="15" x14ac:dyDescent="0.2">
      <c r="A263" s="23" t="s">
        <v>305</v>
      </c>
      <c r="B263" s="11">
        <v>532541</v>
      </c>
      <c r="C263" s="1"/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/>
      <c r="J263" s="1"/>
      <c r="K263" s="1"/>
      <c r="L263" s="1"/>
      <c r="M263" s="1"/>
    </row>
    <row r="264" spans="1:13" ht="15" x14ac:dyDescent="0.2">
      <c r="A264" s="23"/>
      <c r="B264" s="11"/>
      <c r="C264" s="1"/>
      <c r="D264" s="20">
        <f>SUM(D257:D263)</f>
        <v>16057</v>
      </c>
      <c r="E264" s="20">
        <f>SUM(E259:E263)</f>
        <v>0</v>
      </c>
      <c r="F264" s="20">
        <f>SUM(F259:F263)</f>
        <v>0</v>
      </c>
      <c r="G264" s="20">
        <f>SUM(G259:G263)</f>
        <v>25500</v>
      </c>
      <c r="H264" s="20">
        <f>SUM(H259:H263)</f>
        <v>15500</v>
      </c>
      <c r="I264" s="1"/>
      <c r="J264" s="1"/>
      <c r="K264" s="1"/>
      <c r="L264" s="1"/>
      <c r="M264" s="1"/>
    </row>
    <row r="265" spans="1:13" ht="15.75" x14ac:dyDescent="0.25">
      <c r="A265" s="23"/>
      <c r="B265" s="11"/>
      <c r="C265" s="1"/>
      <c r="D265" s="1"/>
      <c r="E265" s="21"/>
      <c r="F265" s="21"/>
      <c r="G265" s="1"/>
      <c r="H265" s="1"/>
      <c r="I265" s="1"/>
      <c r="J265" s="1"/>
      <c r="K265" s="1"/>
      <c r="L265" s="1"/>
      <c r="M265" s="1"/>
    </row>
    <row r="266" spans="1:13" ht="15" x14ac:dyDescent="0.2">
      <c r="A266" s="17" t="s">
        <v>306</v>
      </c>
      <c r="B266" s="1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">
      <c r="A267" s="23" t="s">
        <v>205</v>
      </c>
      <c r="B267" s="11" t="s">
        <v>307</v>
      </c>
      <c r="C267" s="1"/>
      <c r="D267" s="1">
        <v>3347.5</v>
      </c>
      <c r="E267" s="1">
        <v>6142.5</v>
      </c>
      <c r="F267" s="1">
        <v>10000</v>
      </c>
      <c r="G267" s="1">
        <v>10000</v>
      </c>
      <c r="H267" s="1">
        <v>10000</v>
      </c>
      <c r="I267" s="63"/>
      <c r="J267" s="1"/>
      <c r="K267" s="1"/>
      <c r="L267" s="1"/>
      <c r="M267" s="1"/>
    </row>
    <row r="268" spans="1:13" ht="15" x14ac:dyDescent="0.2">
      <c r="A268" s="23" t="s">
        <v>308</v>
      </c>
      <c r="B268" s="11" t="s">
        <v>309</v>
      </c>
      <c r="C268" s="1"/>
      <c r="D268" s="1">
        <v>19977.509999999998</v>
      </c>
      <c r="E268" s="1">
        <v>49725</v>
      </c>
      <c r="F268" s="1">
        <v>55000</v>
      </c>
      <c r="G268" s="1">
        <v>55000</v>
      </c>
      <c r="H268" s="1">
        <v>55000</v>
      </c>
      <c r="I268" s="64"/>
      <c r="J268" s="1"/>
      <c r="K268" s="1"/>
      <c r="L268" s="1"/>
      <c r="M268" s="1"/>
    </row>
    <row r="269" spans="1:13" ht="15" x14ac:dyDescent="0.2">
      <c r="A269" s="1"/>
      <c r="B269" s="11"/>
      <c r="C269" s="1"/>
      <c r="D269" s="20">
        <f>SUM(D267:D268)</f>
        <v>23325.01</v>
      </c>
      <c r="E269" s="20">
        <f>SUM(E267:E268)</f>
        <v>55867.5</v>
      </c>
      <c r="F269" s="20">
        <f>SUM(F267:F268)</f>
        <v>65000</v>
      </c>
      <c r="G269" s="20">
        <f>SUM(G267:G268)</f>
        <v>65000</v>
      </c>
      <c r="H269" s="20">
        <f>SUM(H267:H268)</f>
        <v>65000</v>
      </c>
      <c r="I269" s="65"/>
      <c r="J269" s="1"/>
      <c r="K269" s="1"/>
      <c r="L269" s="1"/>
      <c r="M269" s="1"/>
    </row>
    <row r="270" spans="1:13" x14ac:dyDescent="0.2">
      <c r="E270" s="50"/>
      <c r="F270" s="50"/>
    </row>
    <row r="271" spans="1:13" ht="15" x14ac:dyDescent="0.2">
      <c r="A271" s="17" t="s">
        <v>310</v>
      </c>
      <c r="B271" s="11" t="s">
        <v>1</v>
      </c>
      <c r="C271" s="1"/>
      <c r="D271" s="1"/>
      <c r="E271" s="1"/>
      <c r="F271" s="1"/>
      <c r="G271" s="1"/>
      <c r="H271" s="1" t="s">
        <v>1</v>
      </c>
      <c r="I271" s="1"/>
      <c r="J271" s="1"/>
      <c r="K271" s="1"/>
      <c r="L271" s="1"/>
      <c r="M271" s="1"/>
    </row>
    <row r="272" spans="1:13" ht="15" x14ac:dyDescent="0.2">
      <c r="A272" s="17"/>
      <c r="B272" s="1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">
      <c r="A273" s="23" t="s">
        <v>216</v>
      </c>
      <c r="B273" s="11" t="s">
        <v>311</v>
      </c>
      <c r="C273" s="1"/>
      <c r="D273" s="31">
        <v>24325.85</v>
      </c>
      <c r="E273" s="12">
        <v>14511.08</v>
      </c>
      <c r="F273" s="12">
        <v>20000</v>
      </c>
      <c r="G273" s="31">
        <v>20000</v>
      </c>
      <c r="H273" s="31">
        <v>20000</v>
      </c>
      <c r="I273" s="1"/>
      <c r="J273" s="1"/>
      <c r="K273" s="1"/>
      <c r="L273" s="1"/>
      <c r="M273" s="1"/>
    </row>
    <row r="275" spans="1:13" ht="15" x14ac:dyDescent="0.2">
      <c r="A275" s="17" t="s">
        <v>312</v>
      </c>
      <c r="B275" s="11" t="s">
        <v>1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">
      <c r="A276" s="23" t="s">
        <v>313</v>
      </c>
      <c r="B276" s="11" t="s">
        <v>314</v>
      </c>
      <c r="C276" s="1"/>
      <c r="D276" s="1">
        <v>4121.8630000000003</v>
      </c>
      <c r="E276" s="1">
        <v>1522</v>
      </c>
      <c r="F276" s="1">
        <v>1522</v>
      </c>
      <c r="G276" s="1">
        <v>2500</v>
      </c>
      <c r="H276" s="1">
        <v>2500</v>
      </c>
      <c r="I276" s="1"/>
      <c r="J276" s="1"/>
      <c r="K276" s="1"/>
      <c r="L276" s="1"/>
      <c r="M276" s="1"/>
    </row>
    <row r="277" spans="1:13" ht="15" x14ac:dyDescent="0.2">
      <c r="A277" s="23" t="s">
        <v>315</v>
      </c>
      <c r="B277" s="11" t="s">
        <v>316</v>
      </c>
      <c r="C277" s="1"/>
      <c r="D277" s="1">
        <v>250</v>
      </c>
      <c r="E277" s="1">
        <v>250</v>
      </c>
      <c r="F277" s="1">
        <v>250</v>
      </c>
      <c r="G277" s="1">
        <v>7750</v>
      </c>
      <c r="H277" s="1">
        <v>118000</v>
      </c>
      <c r="I277" s="1"/>
      <c r="J277" s="1"/>
      <c r="K277" s="1"/>
      <c r="L277" s="1"/>
      <c r="M277" s="1"/>
    </row>
    <row r="278" spans="1:13" ht="15" x14ac:dyDescent="0.2">
      <c r="A278" s="23" t="s">
        <v>317</v>
      </c>
      <c r="B278" s="11">
        <v>536711</v>
      </c>
      <c r="C278" s="1"/>
      <c r="D278" s="1">
        <v>0</v>
      </c>
      <c r="E278" s="1"/>
      <c r="F278" s="1"/>
      <c r="G278" s="1">
        <v>0</v>
      </c>
      <c r="H278" s="1">
        <v>0</v>
      </c>
      <c r="I278" s="1"/>
      <c r="J278" s="1"/>
      <c r="K278" s="1"/>
      <c r="L278" s="1"/>
      <c r="M278" s="1"/>
    </row>
    <row r="279" spans="1:13" ht="15" x14ac:dyDescent="0.2">
      <c r="A279" s="23"/>
      <c r="B279" s="11"/>
      <c r="C279" s="1"/>
      <c r="D279" s="54">
        <f>SUM(D276:D278)</f>
        <v>4371.8630000000003</v>
      </c>
      <c r="E279" s="54">
        <f>SUM(E276:E278)</f>
        <v>1772</v>
      </c>
      <c r="F279" s="54">
        <f>SUM(F276:F278)</f>
        <v>1772</v>
      </c>
      <c r="G279" s="54">
        <f>SUM(G276:G278)</f>
        <v>10250</v>
      </c>
      <c r="H279" s="54">
        <f>SUM(H276:H278)</f>
        <v>120500</v>
      </c>
      <c r="I279" s="1"/>
      <c r="J279" s="1"/>
      <c r="K279" s="1"/>
      <c r="L279" s="1"/>
      <c r="M279" s="1"/>
    </row>
    <row r="280" spans="1:13" x14ac:dyDescent="0.2">
      <c r="E280" s="50"/>
      <c r="F280" s="50"/>
    </row>
    <row r="281" spans="1:13" ht="15" x14ac:dyDescent="0.2">
      <c r="A281" s="17" t="s">
        <v>318</v>
      </c>
      <c r="B281" s="11" t="s">
        <v>319</v>
      </c>
      <c r="C281" s="1"/>
      <c r="D281" s="31">
        <v>53360.01</v>
      </c>
      <c r="E281" s="12">
        <v>33967.21</v>
      </c>
      <c r="F281" s="12">
        <v>50465</v>
      </c>
      <c r="G281" s="31">
        <v>50465</v>
      </c>
      <c r="H281" s="31">
        <v>53040</v>
      </c>
      <c r="I281" s="1"/>
      <c r="J281" s="1"/>
      <c r="K281" s="1"/>
      <c r="L281" s="1"/>
      <c r="M281" s="1"/>
    </row>
    <row r="282" spans="1:13" ht="15" x14ac:dyDescent="0.2">
      <c r="A282" s="17"/>
      <c r="B282" s="11"/>
      <c r="C282" s="1"/>
      <c r="D282" s="1"/>
      <c r="E282" s="1"/>
      <c r="F282" s="1"/>
      <c r="G282" s="1"/>
      <c r="H282" s="1" t="s">
        <v>1</v>
      </c>
      <c r="I282" s="1"/>
      <c r="J282" s="1"/>
      <c r="K282" s="1"/>
      <c r="L282" s="1"/>
      <c r="M282" s="1"/>
    </row>
    <row r="283" spans="1:13" ht="15" x14ac:dyDescent="0.2">
      <c r="A283" s="1"/>
      <c r="B283" s="1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">
      <c r="A284" s="17" t="s">
        <v>320</v>
      </c>
      <c r="B284" s="11" t="s">
        <v>321</v>
      </c>
      <c r="C284" s="1"/>
      <c r="D284" s="31">
        <v>46750.71</v>
      </c>
      <c r="E284" s="12">
        <v>29720.959999999999</v>
      </c>
      <c r="F284" s="12">
        <v>43499</v>
      </c>
      <c r="G284" s="31">
        <v>43499</v>
      </c>
      <c r="H284" s="31">
        <v>46410</v>
      </c>
      <c r="I284" s="1"/>
      <c r="J284" s="1"/>
      <c r="K284" s="1"/>
      <c r="L284" s="1"/>
      <c r="M284" s="1"/>
    </row>
    <row r="285" spans="1:13" ht="15" x14ac:dyDescent="0.2">
      <c r="A285" s="17"/>
      <c r="B285" s="1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">
      <c r="A286" s="17" t="s">
        <v>322</v>
      </c>
      <c r="B286" s="11" t="s">
        <v>323</v>
      </c>
      <c r="C286" s="1"/>
      <c r="D286" s="12">
        <v>114.85</v>
      </c>
      <c r="E286" s="12">
        <v>81.38</v>
      </c>
      <c r="F286" s="12">
        <v>81.38</v>
      </c>
      <c r="G286" s="12">
        <v>100</v>
      </c>
      <c r="H286" s="12">
        <v>100</v>
      </c>
      <c r="I286" s="1"/>
      <c r="J286" s="1"/>
      <c r="K286" s="1"/>
      <c r="L286" s="1"/>
      <c r="M286" s="1"/>
    </row>
    <row r="288" spans="1:13" ht="15" x14ac:dyDescent="0.2">
      <c r="A288" s="17" t="s">
        <v>324</v>
      </c>
      <c r="B288" s="11" t="s">
        <v>1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">
      <c r="A289" s="23" t="s">
        <v>325</v>
      </c>
      <c r="B289" s="11">
        <v>535011</v>
      </c>
      <c r="C289" s="1"/>
      <c r="D289" s="1">
        <v>0</v>
      </c>
      <c r="E289" s="1">
        <v>0</v>
      </c>
      <c r="F289" s="1"/>
      <c r="G289" s="1">
        <v>0</v>
      </c>
      <c r="H289" s="1">
        <v>0</v>
      </c>
      <c r="I289" s="1"/>
      <c r="J289" s="1"/>
      <c r="K289" s="1"/>
      <c r="L289" s="1"/>
      <c r="M289" s="1"/>
    </row>
    <row r="290" spans="1:13" ht="15" x14ac:dyDescent="0.2">
      <c r="A290" s="23" t="s">
        <v>326</v>
      </c>
      <c r="B290" s="11">
        <v>535015</v>
      </c>
      <c r="C290" s="1"/>
      <c r="D290" s="1">
        <v>0</v>
      </c>
      <c r="E290" s="1"/>
      <c r="F290" s="1"/>
      <c r="G290" s="1">
        <v>0</v>
      </c>
      <c r="H290" s="1">
        <v>0</v>
      </c>
      <c r="I290" s="1"/>
      <c r="J290" s="1"/>
      <c r="K290" s="1"/>
      <c r="L290" s="1"/>
      <c r="M290" s="1"/>
    </row>
    <row r="291" spans="1:13" ht="15" x14ac:dyDescent="0.2">
      <c r="A291" s="1"/>
      <c r="B291" s="11"/>
      <c r="C291" s="1"/>
      <c r="D291" s="20">
        <f>SUM(D289:D290)</f>
        <v>0</v>
      </c>
      <c r="E291" s="20">
        <f>SUM(E289:E290)</f>
        <v>0</v>
      </c>
      <c r="F291" s="20">
        <f>SUM(F289:F290)</f>
        <v>0</v>
      </c>
      <c r="G291" s="20">
        <f>SUM(G289:G290)</f>
        <v>0</v>
      </c>
      <c r="H291" s="20">
        <f>SUM(H289:H290)</f>
        <v>0</v>
      </c>
      <c r="I291" s="1"/>
      <c r="J291" s="1"/>
      <c r="K291" s="1"/>
      <c r="L291" s="1"/>
      <c r="M291" s="1"/>
    </row>
    <row r="292" spans="1:13" ht="15.75" x14ac:dyDescent="0.25">
      <c r="A292" s="1"/>
      <c r="B292" s="11"/>
      <c r="C292" s="1"/>
      <c r="D292" s="66"/>
      <c r="E292" s="67"/>
      <c r="F292" s="67"/>
      <c r="G292" s="1"/>
      <c r="H292" s="66"/>
      <c r="I292" s="1"/>
      <c r="J292" s="1"/>
      <c r="K292" s="1"/>
      <c r="L292" s="1"/>
      <c r="M292" s="1"/>
    </row>
    <row r="293" spans="1:13" ht="15.75" x14ac:dyDescent="0.25">
      <c r="A293" s="14" t="s">
        <v>327</v>
      </c>
      <c r="B293" s="55" t="s">
        <v>1</v>
      </c>
    </row>
    <row r="295" spans="1:13" ht="15" x14ac:dyDescent="0.2">
      <c r="A295" s="17" t="s">
        <v>328</v>
      </c>
      <c r="B295" s="11" t="s">
        <v>329</v>
      </c>
      <c r="C295" s="1"/>
      <c r="D295" s="31">
        <v>200</v>
      </c>
      <c r="E295" s="12">
        <v>206</v>
      </c>
      <c r="F295" s="12">
        <v>206</v>
      </c>
      <c r="G295" s="31">
        <v>200</v>
      </c>
      <c r="H295" s="31">
        <v>200</v>
      </c>
      <c r="I295" s="1"/>
      <c r="J295" s="1"/>
      <c r="K295" s="1"/>
      <c r="L295" s="1"/>
      <c r="M295" s="1"/>
    </row>
    <row r="296" spans="1:13" ht="15" x14ac:dyDescent="0.2">
      <c r="A296" s="17"/>
      <c r="B296" s="1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">
      <c r="A297" s="17"/>
      <c r="B297" s="1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.75" x14ac:dyDescent="0.25">
      <c r="A298" s="14" t="s">
        <v>330</v>
      </c>
      <c r="B298" s="55" t="s">
        <v>1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">
      <c r="A299" s="17" t="s">
        <v>331</v>
      </c>
      <c r="B299" s="1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">
      <c r="A300" s="23" t="s">
        <v>240</v>
      </c>
      <c r="B300" s="11" t="s">
        <v>332</v>
      </c>
      <c r="C300" s="1"/>
      <c r="D300" s="1">
        <v>3450</v>
      </c>
      <c r="E300" s="1">
        <v>1800</v>
      </c>
      <c r="F300" s="1">
        <v>4000</v>
      </c>
      <c r="G300" s="1">
        <v>4000</v>
      </c>
      <c r="H300" s="1">
        <v>4000</v>
      </c>
      <c r="I300" s="1"/>
      <c r="J300" s="1"/>
      <c r="K300" s="1"/>
      <c r="L300" s="1"/>
      <c r="M300" s="1"/>
    </row>
    <row r="301" spans="1:13" ht="15" x14ac:dyDescent="0.2">
      <c r="A301" s="23" t="s">
        <v>326</v>
      </c>
      <c r="B301" s="11" t="s">
        <v>333</v>
      </c>
      <c r="C301" s="1"/>
      <c r="D301" s="12">
        <v>258.18</v>
      </c>
      <c r="E301" s="12">
        <v>137.72</v>
      </c>
      <c r="F301" s="12">
        <v>306</v>
      </c>
      <c r="G301" s="12">
        <v>306</v>
      </c>
      <c r="H301" s="12">
        <f>+H300*0.0765</f>
        <v>306</v>
      </c>
      <c r="I301" s="1"/>
      <c r="J301" s="1"/>
      <c r="K301" s="1"/>
      <c r="L301" s="1"/>
      <c r="M301" s="1"/>
    </row>
    <row r="302" spans="1:13" ht="15" x14ac:dyDescent="0.2">
      <c r="A302" s="1"/>
      <c r="B302" s="11"/>
      <c r="C302" s="1"/>
      <c r="D302" s="20">
        <f>SUM(D300:D301)</f>
        <v>3708.18</v>
      </c>
      <c r="E302" s="20">
        <f>SUM(E300:E301)</f>
        <v>1937.72</v>
      </c>
      <c r="F302" s="31">
        <f>SUM(F300:F301)</f>
        <v>4306</v>
      </c>
      <c r="G302" s="20">
        <f>SUM(G300:G301)</f>
        <v>4306</v>
      </c>
      <c r="H302" s="20">
        <f>SUM(H300:H301)</f>
        <v>4306</v>
      </c>
      <c r="I302" s="1"/>
      <c r="J302" s="1"/>
      <c r="K302" s="1"/>
      <c r="L302" s="1"/>
      <c r="M302" s="1"/>
    </row>
    <row r="303" spans="1:13" x14ac:dyDescent="0.2">
      <c r="E303" s="50"/>
      <c r="F303" s="50"/>
    </row>
    <row r="304" spans="1:13" ht="15" x14ac:dyDescent="0.2">
      <c r="A304" s="17" t="s">
        <v>334</v>
      </c>
      <c r="B304" s="11" t="s">
        <v>1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">
      <c r="A305" s="23" t="s">
        <v>131</v>
      </c>
      <c r="B305" s="11" t="s">
        <v>335</v>
      </c>
      <c r="C305" s="1"/>
      <c r="D305" s="1">
        <v>34991.599999999999</v>
      </c>
      <c r="E305" s="1">
        <v>40573.5</v>
      </c>
      <c r="F305" s="1">
        <v>57920</v>
      </c>
      <c r="G305" s="1">
        <v>57920</v>
      </c>
      <c r="H305" s="1">
        <f>[1]Salaries!G32</f>
        <v>57920</v>
      </c>
      <c r="I305" s="1"/>
      <c r="J305" s="1"/>
      <c r="K305" s="1"/>
      <c r="L305" s="1"/>
      <c r="M305" s="1"/>
    </row>
    <row r="306" spans="1:13" ht="15" x14ac:dyDescent="0.2">
      <c r="A306" s="23" t="s">
        <v>135</v>
      </c>
      <c r="B306" s="11" t="s">
        <v>336</v>
      </c>
      <c r="C306" s="1"/>
      <c r="D306" s="1">
        <v>4022.64</v>
      </c>
      <c r="E306" s="1">
        <v>3135.59</v>
      </c>
      <c r="F306" s="1">
        <v>4431</v>
      </c>
      <c r="G306" s="1">
        <v>4431</v>
      </c>
      <c r="H306" s="1">
        <f>+H305*0.0765</f>
        <v>4430.88</v>
      </c>
      <c r="I306" s="1"/>
      <c r="J306" s="1"/>
      <c r="K306" s="1"/>
      <c r="L306" s="1"/>
      <c r="M306" s="1"/>
    </row>
    <row r="307" spans="1:13" ht="15" x14ac:dyDescent="0.2">
      <c r="A307" s="23" t="s">
        <v>337</v>
      </c>
      <c r="B307" s="11" t="s">
        <v>338</v>
      </c>
      <c r="C307" s="1"/>
      <c r="D307" s="1">
        <v>0</v>
      </c>
      <c r="E307" s="1">
        <v>0</v>
      </c>
      <c r="F307" s="1">
        <v>0</v>
      </c>
      <c r="G307" s="1">
        <v>2747</v>
      </c>
      <c r="H307" s="1">
        <f>[1]Salaries!G29*0.072</f>
        <v>2845.4399999999996</v>
      </c>
      <c r="I307" s="1"/>
      <c r="J307" s="1"/>
      <c r="K307" s="1"/>
      <c r="L307" s="1"/>
      <c r="M307" s="1"/>
    </row>
    <row r="308" spans="1:13" ht="15" x14ac:dyDescent="0.2">
      <c r="A308" s="23" t="s">
        <v>216</v>
      </c>
      <c r="B308" s="11" t="s">
        <v>339</v>
      </c>
      <c r="C308" s="1"/>
      <c r="D308" s="1">
        <v>2688.26</v>
      </c>
      <c r="E308" s="1">
        <v>3905.43</v>
      </c>
      <c r="F308" s="1">
        <v>4500</v>
      </c>
      <c r="G308" s="1">
        <v>4000</v>
      </c>
      <c r="H308" s="1">
        <v>4000</v>
      </c>
      <c r="I308" s="1"/>
      <c r="J308" s="1"/>
      <c r="K308" s="1"/>
      <c r="L308" s="1"/>
      <c r="M308" s="1"/>
    </row>
    <row r="309" spans="1:13" ht="15" x14ac:dyDescent="0.2">
      <c r="A309" s="23" t="s">
        <v>340</v>
      </c>
      <c r="B309" s="11" t="s">
        <v>341</v>
      </c>
      <c r="C309" s="1"/>
      <c r="D309" s="1">
        <v>1356.1</v>
      </c>
      <c r="E309" s="1">
        <v>536.71</v>
      </c>
      <c r="F309" s="1">
        <v>800</v>
      </c>
      <c r="G309" s="1">
        <v>800</v>
      </c>
      <c r="H309" s="1">
        <v>800</v>
      </c>
      <c r="I309" s="1"/>
      <c r="J309" s="1"/>
      <c r="K309" s="1"/>
      <c r="L309" s="1"/>
      <c r="M309" s="1"/>
    </row>
    <row r="310" spans="1:13" ht="15" x14ac:dyDescent="0.2">
      <c r="A310" s="23" t="s">
        <v>342</v>
      </c>
      <c r="B310" s="11" t="s">
        <v>343</v>
      </c>
      <c r="C310" s="1"/>
      <c r="D310" s="1">
        <v>8580</v>
      </c>
      <c r="E310" s="1">
        <v>870.81</v>
      </c>
      <c r="F310" s="1">
        <v>1000</v>
      </c>
      <c r="G310" s="1">
        <v>1000</v>
      </c>
      <c r="H310" s="1">
        <v>1000</v>
      </c>
      <c r="I310" s="1"/>
      <c r="J310" s="1"/>
      <c r="K310" s="1"/>
      <c r="L310" s="1"/>
      <c r="M310" s="1"/>
    </row>
    <row r="311" spans="1:13" ht="15" x14ac:dyDescent="0.2">
      <c r="A311" s="23" t="s">
        <v>141</v>
      </c>
      <c r="B311" s="11" t="s">
        <v>344</v>
      </c>
      <c r="C311" s="1"/>
      <c r="D311" s="1">
        <v>16302.25</v>
      </c>
      <c r="E311" s="1">
        <v>8457.93</v>
      </c>
      <c r="F311" s="1">
        <v>10000</v>
      </c>
      <c r="G311" s="1">
        <v>5000</v>
      </c>
      <c r="H311" s="1">
        <v>5000</v>
      </c>
      <c r="I311" s="1"/>
      <c r="J311" s="1"/>
      <c r="K311" s="1"/>
      <c r="L311" s="1"/>
      <c r="M311" s="1"/>
    </row>
    <row r="312" spans="1:13" ht="15" x14ac:dyDescent="0.2">
      <c r="A312" s="23" t="s">
        <v>345</v>
      </c>
      <c r="B312" s="11" t="s">
        <v>338</v>
      </c>
      <c r="C312" s="1"/>
      <c r="D312" s="1">
        <v>0</v>
      </c>
      <c r="E312" s="1">
        <v>2900</v>
      </c>
      <c r="F312" s="1">
        <v>3500</v>
      </c>
      <c r="G312" s="1">
        <f>450*6</f>
        <v>2700</v>
      </c>
      <c r="H312" s="1">
        <f>450*6</f>
        <v>2700</v>
      </c>
      <c r="I312" s="1"/>
      <c r="J312" s="1"/>
      <c r="K312" s="1"/>
      <c r="L312" s="1"/>
      <c r="M312" s="1"/>
    </row>
    <row r="313" spans="1:13" ht="15" x14ac:dyDescent="0.2">
      <c r="A313" s="23" t="s">
        <v>346</v>
      </c>
      <c r="B313" s="11" t="s">
        <v>347</v>
      </c>
      <c r="C313" s="1"/>
      <c r="D313" s="1">
        <v>3053.6</v>
      </c>
      <c r="E313" s="1">
        <v>1399.95</v>
      </c>
      <c r="F313" s="1">
        <v>2500</v>
      </c>
      <c r="G313" s="1">
        <v>3500</v>
      </c>
      <c r="H313" s="1">
        <v>3500</v>
      </c>
      <c r="I313" s="1"/>
      <c r="J313" s="1"/>
      <c r="K313" s="1"/>
      <c r="L313" s="1"/>
      <c r="M313" s="1"/>
    </row>
    <row r="314" spans="1:13" ht="15" x14ac:dyDescent="0.2">
      <c r="A314" s="23" t="s">
        <v>348</v>
      </c>
      <c r="B314" s="11" t="s">
        <v>349</v>
      </c>
      <c r="C314" s="1"/>
      <c r="D314" s="1">
        <v>1500</v>
      </c>
      <c r="E314" s="1">
        <v>0</v>
      </c>
      <c r="F314" s="1">
        <v>0</v>
      </c>
      <c r="G314" s="1">
        <v>0</v>
      </c>
      <c r="H314" s="1">
        <v>0</v>
      </c>
      <c r="I314" s="1"/>
      <c r="J314" s="1"/>
      <c r="K314" s="1"/>
      <c r="L314" s="1"/>
      <c r="M314" s="1"/>
    </row>
    <row r="315" spans="1:13" ht="15" x14ac:dyDescent="0.2">
      <c r="A315" s="23" t="s">
        <v>313</v>
      </c>
      <c r="B315" s="11">
        <v>537801</v>
      </c>
      <c r="C315" s="1"/>
      <c r="D315" s="1">
        <v>0</v>
      </c>
      <c r="E315" s="1">
        <v>0</v>
      </c>
      <c r="F315" s="1">
        <v>0</v>
      </c>
      <c r="G315" s="1">
        <v>7000</v>
      </c>
      <c r="H315" s="1">
        <v>0</v>
      </c>
      <c r="I315" s="1"/>
      <c r="J315" s="1"/>
      <c r="K315" s="1"/>
      <c r="L315" s="1"/>
      <c r="M315" s="1"/>
    </row>
    <row r="316" spans="1:13" ht="15" x14ac:dyDescent="0.2">
      <c r="A316" s="1"/>
      <c r="B316" s="11"/>
      <c r="C316" s="1"/>
      <c r="D316" s="20">
        <f>SUM(D305:D315)</f>
        <v>72494.450000000012</v>
      </c>
      <c r="E316" s="20">
        <f>SUM(E305:E315)</f>
        <v>61779.919999999991</v>
      </c>
      <c r="F316" s="20">
        <f>SUM(F305:F315)</f>
        <v>84651</v>
      </c>
      <c r="G316" s="20">
        <f>SUM(G305:G315)</f>
        <v>89098</v>
      </c>
      <c r="H316" s="20">
        <f>SUM(H305:H315)</f>
        <v>82196.320000000007</v>
      </c>
      <c r="I316" s="1"/>
      <c r="J316" s="1"/>
      <c r="K316" s="1"/>
      <c r="L316" s="1"/>
      <c r="M316" s="1"/>
    </row>
    <row r="317" spans="1:13" x14ac:dyDescent="0.2">
      <c r="E317" s="50"/>
      <c r="F317" s="50"/>
    </row>
    <row r="318" spans="1:13" ht="15" x14ac:dyDescent="0.2">
      <c r="A318" s="17" t="s">
        <v>350</v>
      </c>
      <c r="B318" s="11">
        <v>587002</v>
      </c>
      <c r="C318" s="1"/>
      <c r="D318" s="39">
        <v>0</v>
      </c>
      <c r="E318" s="39">
        <v>0</v>
      </c>
      <c r="F318" s="39">
        <v>0</v>
      </c>
      <c r="G318" s="39">
        <v>0</v>
      </c>
      <c r="H318" s="39">
        <v>0</v>
      </c>
      <c r="I318" s="1"/>
      <c r="J318" s="1"/>
      <c r="K318" s="1"/>
      <c r="L318" s="1"/>
      <c r="M318" s="1"/>
    </row>
    <row r="319" spans="1:13" ht="15" x14ac:dyDescent="0.2">
      <c r="A319" s="17" t="s">
        <v>351</v>
      </c>
      <c r="B319" s="11" t="s">
        <v>352</v>
      </c>
      <c r="D319" s="39">
        <v>209</v>
      </c>
      <c r="E319" s="39">
        <v>66</v>
      </c>
      <c r="F319" s="39">
        <v>100</v>
      </c>
      <c r="G319" s="39">
        <v>500</v>
      </c>
      <c r="H319" s="39">
        <v>500</v>
      </c>
      <c r="I319" s="1"/>
    </row>
    <row r="320" spans="1:13" ht="16.5" customHeight="1" x14ac:dyDescent="0.2"/>
    <row r="321" spans="1:13" ht="15" x14ac:dyDescent="0.2">
      <c r="A321" s="1" t="s">
        <v>353</v>
      </c>
      <c r="B321" s="11">
        <v>523720</v>
      </c>
      <c r="C321" s="1"/>
      <c r="D321" s="1">
        <v>0</v>
      </c>
      <c r="E321" s="1">
        <v>0</v>
      </c>
      <c r="F321" s="1">
        <v>0</v>
      </c>
      <c r="G321" s="1"/>
      <c r="H321" s="1">
        <v>0</v>
      </c>
      <c r="I321" s="1"/>
      <c r="J321" s="1"/>
      <c r="K321" s="1"/>
      <c r="L321" s="1"/>
      <c r="M321" s="1"/>
    </row>
    <row r="322" spans="1:13" ht="15" x14ac:dyDescent="0.2">
      <c r="A322" s="1" t="s">
        <v>354</v>
      </c>
      <c r="B322" s="11">
        <v>523730</v>
      </c>
      <c r="C322" s="1"/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/>
      <c r="J322" s="1"/>
      <c r="K322" s="1"/>
      <c r="L322" s="1"/>
      <c r="M322" s="1"/>
    </row>
    <row r="323" spans="1:13" ht="15" x14ac:dyDescent="0.2">
      <c r="A323" s="1" t="s">
        <v>355</v>
      </c>
      <c r="B323" s="11">
        <v>585999</v>
      </c>
      <c r="C323" s="1"/>
      <c r="D323" s="1">
        <v>0</v>
      </c>
      <c r="E323" s="1"/>
      <c r="F323" s="1">
        <v>0</v>
      </c>
      <c r="G323" s="1">
        <v>0</v>
      </c>
      <c r="H323" s="1">
        <v>0</v>
      </c>
      <c r="I323" s="1"/>
      <c r="J323" s="1"/>
      <c r="K323" s="1"/>
      <c r="L323" s="1"/>
      <c r="M323" s="1"/>
    </row>
    <row r="324" spans="1:13" ht="15" x14ac:dyDescent="0.2">
      <c r="A324" s="1" t="s">
        <v>356</v>
      </c>
      <c r="B324" s="11" t="s">
        <v>357</v>
      </c>
      <c r="C324" s="1"/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/>
      <c r="J324" s="1"/>
      <c r="K324" s="1"/>
      <c r="L324" s="1"/>
      <c r="M324" s="1"/>
    </row>
    <row r="325" spans="1:13" ht="15" x14ac:dyDescent="0.2">
      <c r="A325" s="1" t="s">
        <v>358</v>
      </c>
      <c r="B325" s="11">
        <v>537761</v>
      </c>
      <c r="C325" s="1"/>
      <c r="D325" s="1">
        <v>0</v>
      </c>
      <c r="E325" s="1">
        <v>0</v>
      </c>
      <c r="F325" s="1">
        <f>+E325/8*12</f>
        <v>0</v>
      </c>
      <c r="G325" s="1">
        <v>0</v>
      </c>
      <c r="H325" s="1">
        <v>0</v>
      </c>
      <c r="I325" s="1"/>
      <c r="J325" s="1"/>
      <c r="K325" s="1"/>
      <c r="L325" s="1"/>
      <c r="M325" s="1"/>
    </row>
    <row r="326" spans="1:13" ht="15" x14ac:dyDescent="0.2">
      <c r="A326" s="1"/>
      <c r="B326" s="11"/>
      <c r="C326" s="1"/>
      <c r="D326" s="20">
        <f>SUM(D321:D325)</f>
        <v>0</v>
      </c>
      <c r="E326" s="20">
        <f>SUM(E321:E325)</f>
        <v>0</v>
      </c>
      <c r="F326" s="20">
        <f>SUM(F321:F325)</f>
        <v>0</v>
      </c>
      <c r="G326" s="20">
        <f>SUM(G321:G325)</f>
        <v>0</v>
      </c>
      <c r="H326" s="20">
        <f>SUM(H321:H325)</f>
        <v>0</v>
      </c>
      <c r="I326" s="1"/>
      <c r="J326" s="1"/>
      <c r="K326" s="1"/>
      <c r="L326" s="1"/>
      <c r="M326" s="1"/>
    </row>
    <row r="328" spans="1:13" ht="15" x14ac:dyDescent="0.2">
      <c r="A328" s="24" t="s">
        <v>359</v>
      </c>
      <c r="B328" s="11">
        <v>590000</v>
      </c>
      <c r="C328" s="1"/>
      <c r="D328" s="31"/>
      <c r="E328" s="31"/>
      <c r="F328" s="12">
        <v>0</v>
      </c>
      <c r="G328" s="31">
        <v>0</v>
      </c>
      <c r="H328" s="31">
        <v>0</v>
      </c>
      <c r="I328" s="1"/>
      <c r="J328" s="1"/>
      <c r="K328" s="1"/>
      <c r="L328" s="1"/>
      <c r="M328" s="1"/>
    </row>
    <row r="329" spans="1:13" ht="15" x14ac:dyDescent="0.2">
      <c r="A329" s="17"/>
      <c r="B329" s="1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">
      <c r="A330" s="1"/>
      <c r="B330" s="1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6.5" thickBot="1" x14ac:dyDescent="0.3">
      <c r="A331" s="68" t="s">
        <v>360</v>
      </c>
      <c r="B331" s="11"/>
      <c r="C331" s="1"/>
      <c r="D331" s="69">
        <f>D127+D142+D145+D164+D176+D179+D185+D191+D202+D210+D235+D239+D246+D254+D264+D269+D273+D279+D281+D284+D286+D291+D295+D302+D316+D318+D326+D328+D144+D319</f>
        <v>1329887.3830000001</v>
      </c>
      <c r="E331" s="69">
        <f>E127+E142+E145+E164+E176+E179+E185+E191+E202+E210+E235+E239+E246+E254+E264+E269+E273+E279+E281+E284+E286+E291+E295+E302+E316+E318+E326+E328+E144+E319</f>
        <v>1089741.3299999998</v>
      </c>
      <c r="F331" s="69">
        <f>F127+F142+F145+F164+F176+F179+F185+F191+F202+F210+F235+F239+F246+F254+F264+F269+F273+F279+F281+F284+F286+F291+F295+F302+F316+F318+F326+F328+F144+F319</f>
        <v>1440951.7399999998</v>
      </c>
      <c r="G331" s="69">
        <f>G127+G142+G145+G164+G176+G179+G185+G191+G202+G210+G235+G239+G246+G254+G264+G269+G273+G279+G281+G284+G286+G291+G295+G302+G316+G318+G326+G328+G144+G319-1</f>
        <v>1396401.8670000001</v>
      </c>
      <c r="H331" s="69">
        <f>H127+H142+H145+H164+H176+H179+H185+H191+H202+H210+H235+H239+H246+H254+H264+H269+H273+H279+H281+H284+H286+H291+H295+H302+H316+H318+H326+H328+H144+H319</f>
        <v>1545837.1377999999</v>
      </c>
      <c r="I331" s="70"/>
      <c r="J331" s="1"/>
      <c r="K331" s="1"/>
      <c r="L331" s="1"/>
      <c r="M331" s="1"/>
    </row>
    <row r="332" spans="1:13" ht="15.75" thickTop="1" x14ac:dyDescent="0.25">
      <c r="D332" s="51"/>
      <c r="E332" s="51"/>
      <c r="F332" s="51"/>
      <c r="G332" s="51"/>
      <c r="H332" s="51"/>
    </row>
    <row r="333" spans="1:13" ht="15" x14ac:dyDescent="0.2">
      <c r="A333" s="1"/>
      <c r="B333" s="11"/>
      <c r="C333" s="1"/>
      <c r="D333" s="1" t="s">
        <v>1</v>
      </c>
      <c r="E333" s="1"/>
      <c r="F333" s="1"/>
      <c r="G333" s="1" t="s">
        <v>1</v>
      </c>
      <c r="H333" s="1" t="s">
        <v>1</v>
      </c>
      <c r="I333" s="1"/>
      <c r="J333" s="1"/>
      <c r="K333" s="1"/>
      <c r="L333" s="1"/>
      <c r="M333" s="1"/>
    </row>
    <row r="334" spans="1:13" ht="15" x14ac:dyDescent="0.2">
      <c r="A334" s="1"/>
      <c r="B334" s="11"/>
      <c r="C334" s="1"/>
      <c r="D334" s="7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.75" x14ac:dyDescent="0.25">
      <c r="A335" s="14" t="s">
        <v>361</v>
      </c>
      <c r="B335" s="11"/>
      <c r="C335" s="1"/>
      <c r="D335" s="22"/>
      <c r="E335" s="22"/>
      <c r="F335" s="22"/>
      <c r="G335" s="22"/>
      <c r="H335" s="22"/>
      <c r="I335" s="1"/>
      <c r="J335" s="1"/>
      <c r="K335" s="1"/>
      <c r="L335" s="1"/>
      <c r="M335" s="1"/>
    </row>
    <row r="336" spans="1:13" ht="15" x14ac:dyDescent="0.2">
      <c r="A336" s="1"/>
      <c r="B336" s="11"/>
      <c r="C336" s="1"/>
      <c r="D336" s="22"/>
      <c r="E336" s="22"/>
      <c r="F336" s="22"/>
      <c r="G336" s="22"/>
      <c r="H336" s="22"/>
      <c r="I336" s="1"/>
      <c r="J336" s="1"/>
      <c r="K336" s="1"/>
      <c r="L336" s="1"/>
      <c r="M336" s="1"/>
    </row>
    <row r="337" spans="1:13" ht="15" x14ac:dyDescent="0.2">
      <c r="A337" s="1" t="s">
        <v>362</v>
      </c>
      <c r="B337" s="11" t="s">
        <v>1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">
      <c r="A338" s="17" t="s">
        <v>363</v>
      </c>
      <c r="B338" s="11"/>
      <c r="C338" s="18" t="s">
        <v>10</v>
      </c>
      <c r="D338" s="37">
        <v>52218</v>
      </c>
      <c r="E338" s="37">
        <f>+E355</f>
        <v>40418</v>
      </c>
      <c r="F338" s="37">
        <v>46391</v>
      </c>
      <c r="G338" s="37">
        <v>41068</v>
      </c>
      <c r="H338" s="37">
        <f>+H349+H352+H354</f>
        <v>40888</v>
      </c>
      <c r="I338" s="1"/>
      <c r="J338" s="1"/>
      <c r="K338" s="1"/>
      <c r="L338" s="1"/>
      <c r="M338" s="1"/>
    </row>
    <row r="339" spans="1:13" ht="15" x14ac:dyDescent="0.2">
      <c r="A339" s="1" t="s">
        <v>364</v>
      </c>
      <c r="B339" s="11"/>
      <c r="C339" s="1"/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1"/>
      <c r="J339" s="1"/>
      <c r="K339" s="1"/>
      <c r="L339" s="1"/>
      <c r="M339" s="1"/>
    </row>
    <row r="340" spans="1:13" ht="15" x14ac:dyDescent="0.2">
      <c r="A340" s="17" t="s">
        <v>365</v>
      </c>
      <c r="B340" s="11"/>
      <c r="C340" s="1"/>
      <c r="D340" s="37">
        <v>0</v>
      </c>
      <c r="E340" s="37">
        <v>0</v>
      </c>
      <c r="F340" s="37">
        <v>0</v>
      </c>
      <c r="G340" s="37">
        <f>+G350+G351+G353</f>
        <v>554050</v>
      </c>
      <c r="H340" s="37">
        <f>+H350+H351+H353</f>
        <v>582750</v>
      </c>
      <c r="I340" s="1"/>
      <c r="J340" s="1"/>
      <c r="K340" s="1"/>
      <c r="L340" s="1"/>
      <c r="M340" s="1"/>
    </row>
    <row r="341" spans="1:13" ht="15" x14ac:dyDescent="0.2">
      <c r="A341" s="1" t="s">
        <v>366</v>
      </c>
      <c r="B341" s="11"/>
      <c r="C341" s="1"/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1"/>
      <c r="J341" s="1"/>
      <c r="K341" s="1"/>
      <c r="L341" s="1"/>
      <c r="M341" s="1"/>
    </row>
    <row r="342" spans="1:13" ht="15" x14ac:dyDescent="0.2">
      <c r="A342" s="1" t="s">
        <v>367</v>
      </c>
      <c r="B342" s="11"/>
      <c r="C342" s="1"/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1"/>
      <c r="J342" s="1"/>
      <c r="K342" s="1"/>
      <c r="L342" s="1"/>
      <c r="M342" s="1"/>
    </row>
    <row r="343" spans="1:13" ht="15" x14ac:dyDescent="0.2">
      <c r="A343" s="1" t="s">
        <v>368</v>
      </c>
      <c r="B343" s="11"/>
      <c r="C343" s="1"/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1"/>
      <c r="J343" s="1"/>
      <c r="K343" s="1"/>
      <c r="L343" s="1"/>
      <c r="M343" s="1"/>
    </row>
    <row r="344" spans="1:13" ht="15" x14ac:dyDescent="0.2">
      <c r="A344" s="17" t="s">
        <v>369</v>
      </c>
      <c r="B344" s="11"/>
      <c r="C344" s="1"/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1"/>
      <c r="J344" s="1"/>
      <c r="K344" s="1"/>
      <c r="L344" s="1"/>
      <c r="M344" s="1"/>
    </row>
    <row r="345" spans="1:13" ht="15" x14ac:dyDescent="0.2">
      <c r="A345" s="1" t="s">
        <v>370</v>
      </c>
      <c r="B345" s="11"/>
      <c r="C345" s="1"/>
      <c r="D345" s="37">
        <v>0</v>
      </c>
      <c r="E345" s="37">
        <v>0</v>
      </c>
      <c r="F345" s="37">
        <v>0</v>
      </c>
      <c r="G345" s="37">
        <v>0</v>
      </c>
      <c r="H345" s="37">
        <v>0</v>
      </c>
      <c r="I345" s="1"/>
      <c r="J345" s="1"/>
      <c r="K345" s="1"/>
      <c r="L345" s="1"/>
      <c r="M345" s="1"/>
    </row>
    <row r="346" spans="1:13" ht="15" x14ac:dyDescent="0.2">
      <c r="A346" s="1"/>
      <c r="B346" s="11" t="s">
        <v>1</v>
      </c>
      <c r="C346" s="1"/>
      <c r="D346" s="41">
        <f>SUM(D338:D345)</f>
        <v>52218</v>
      </c>
      <c r="E346" s="41">
        <f>SUM(E338:E345)</f>
        <v>40418</v>
      </c>
      <c r="F346" s="41">
        <f>SUM(F338:F345)</f>
        <v>46391</v>
      </c>
      <c r="G346" s="41">
        <f>SUM(G338:G345)</f>
        <v>595118</v>
      </c>
      <c r="H346" s="41">
        <f>SUM(H338:H345)</f>
        <v>623638</v>
      </c>
      <c r="I346" s="1"/>
      <c r="J346" s="1"/>
      <c r="K346" s="1"/>
      <c r="L346" s="1"/>
      <c r="M346" s="1"/>
    </row>
    <row r="347" spans="1:13" ht="15" x14ac:dyDescent="0.2">
      <c r="A347" s="1"/>
      <c r="B347" s="11"/>
      <c r="C347" s="1"/>
      <c r="D347" s="37"/>
      <c r="E347" s="37"/>
      <c r="F347" s="37"/>
      <c r="G347" s="37"/>
      <c r="H347" s="37"/>
      <c r="I347" s="1"/>
      <c r="J347" s="1"/>
      <c r="K347" s="1"/>
      <c r="L347" s="1"/>
      <c r="M347" s="1"/>
    </row>
    <row r="348" spans="1:13" ht="15" x14ac:dyDescent="0.2">
      <c r="A348" s="1" t="s">
        <v>371</v>
      </c>
      <c r="B348" s="11"/>
      <c r="C348" s="1"/>
      <c r="D348" s="37"/>
      <c r="E348" s="37"/>
      <c r="F348" s="37"/>
      <c r="G348" s="37"/>
      <c r="H348" s="37"/>
      <c r="I348" s="1"/>
      <c r="J348" s="1"/>
      <c r="K348" s="1"/>
      <c r="L348" s="1"/>
      <c r="M348" s="1"/>
    </row>
    <row r="349" spans="1:13" ht="15" x14ac:dyDescent="0.2">
      <c r="A349" s="23" t="s">
        <v>372</v>
      </c>
      <c r="B349" s="11"/>
      <c r="C349" s="1"/>
      <c r="D349" s="37">
        <v>36166</v>
      </c>
      <c r="E349" s="37">
        <v>33234</v>
      </c>
      <c r="F349" s="37">
        <v>33234</v>
      </c>
      <c r="G349" s="37">
        <v>38121</v>
      </c>
      <c r="H349" s="38">
        <v>39099</v>
      </c>
      <c r="I349" s="1"/>
      <c r="J349" s="1"/>
      <c r="K349" s="1"/>
      <c r="L349" s="1"/>
      <c r="M349" s="1"/>
    </row>
    <row r="350" spans="1:13" ht="15" x14ac:dyDescent="0.2">
      <c r="A350" s="23" t="s">
        <v>373</v>
      </c>
      <c r="B350" s="11"/>
      <c r="C350" s="1"/>
      <c r="D350" s="37">
        <v>0</v>
      </c>
      <c r="E350" s="37">
        <v>0</v>
      </c>
      <c r="F350" s="37">
        <v>0</v>
      </c>
      <c r="G350" s="37">
        <v>337619</v>
      </c>
      <c r="H350" s="38">
        <f>219099+254030-H351-H349</f>
        <v>369030</v>
      </c>
      <c r="I350" s="1"/>
      <c r="J350" s="1"/>
      <c r="K350" s="1"/>
      <c r="L350" s="1"/>
      <c r="M350" s="1"/>
    </row>
    <row r="351" spans="1:13" ht="15" x14ac:dyDescent="0.2">
      <c r="A351" s="23" t="s">
        <v>374</v>
      </c>
      <c r="B351" s="11"/>
      <c r="C351" s="1"/>
      <c r="D351" s="37">
        <v>0</v>
      </c>
      <c r="E351" s="37">
        <v>0</v>
      </c>
      <c r="F351" s="37">
        <v>0</v>
      </c>
      <c r="G351" s="37">
        <v>55000</v>
      </c>
      <c r="H351" s="38">
        <v>65000</v>
      </c>
      <c r="I351" s="1"/>
      <c r="J351" s="1"/>
      <c r="K351" s="1"/>
      <c r="L351" s="1"/>
      <c r="M351" s="1"/>
    </row>
    <row r="352" spans="1:13" ht="15" x14ac:dyDescent="0.2">
      <c r="A352" s="23" t="s">
        <v>375</v>
      </c>
      <c r="B352" s="11"/>
      <c r="C352" s="1"/>
      <c r="D352" s="37">
        <v>0</v>
      </c>
      <c r="E352" s="37">
        <v>0</v>
      </c>
      <c r="F352" s="37">
        <v>0</v>
      </c>
      <c r="G352" s="37">
        <v>0</v>
      </c>
      <c r="H352" s="38">
        <v>0</v>
      </c>
      <c r="I352" s="1"/>
      <c r="J352" s="1"/>
      <c r="K352" s="1"/>
      <c r="L352" s="1"/>
      <c r="M352" s="1"/>
    </row>
    <row r="353" spans="1:13" ht="15" x14ac:dyDescent="0.2">
      <c r="A353" s="23" t="s">
        <v>376</v>
      </c>
      <c r="B353" s="11"/>
      <c r="C353" s="1"/>
      <c r="D353" s="37">
        <v>0</v>
      </c>
      <c r="E353" s="37">
        <v>0</v>
      </c>
      <c r="F353" s="37">
        <v>0</v>
      </c>
      <c r="G353" s="37">
        <v>161431</v>
      </c>
      <c r="H353" s="38">
        <f>150509-H354</f>
        <v>148720</v>
      </c>
      <c r="I353" s="1"/>
      <c r="J353" s="1"/>
      <c r="K353" s="1"/>
      <c r="L353" s="1"/>
      <c r="M353" s="1"/>
    </row>
    <row r="354" spans="1:13" ht="15" x14ac:dyDescent="0.2">
      <c r="A354" s="23" t="s">
        <v>377</v>
      </c>
      <c r="B354" s="11"/>
      <c r="C354" s="1"/>
      <c r="D354" s="37">
        <v>5059</v>
      </c>
      <c r="E354" s="37">
        <v>7184</v>
      </c>
      <c r="F354" s="37">
        <v>7184</v>
      </c>
      <c r="G354" s="37">
        <v>2947</v>
      </c>
      <c r="H354" s="38">
        <v>1789</v>
      </c>
      <c r="I354" s="1"/>
      <c r="J354" s="1"/>
      <c r="K354" s="1"/>
      <c r="L354" s="1"/>
      <c r="M354" s="1"/>
    </row>
    <row r="355" spans="1:13" ht="15" x14ac:dyDescent="0.2">
      <c r="A355" s="1" t="s">
        <v>378</v>
      </c>
      <c r="B355" s="11"/>
      <c r="C355" s="1"/>
      <c r="D355" s="41">
        <f>SUM(D349:D354)</f>
        <v>41225</v>
      </c>
      <c r="E355" s="41">
        <f>SUM(E349:E354)</f>
        <v>40418</v>
      </c>
      <c r="F355" s="41">
        <f>SUM(F349:F354)</f>
        <v>40418</v>
      </c>
      <c r="G355" s="41">
        <f>SUM(G349:G354)</f>
        <v>595118</v>
      </c>
      <c r="H355" s="41">
        <f>SUM(H349:H354)</f>
        <v>623638</v>
      </c>
      <c r="I355" s="1"/>
      <c r="J355" s="1"/>
      <c r="K355" s="1"/>
      <c r="L355" s="1"/>
      <c r="M355" s="1"/>
    </row>
    <row r="356" spans="1:13" ht="15" x14ac:dyDescent="0.2">
      <c r="A356" s="1"/>
      <c r="B356" s="11"/>
      <c r="C356" s="1"/>
      <c r="D356" s="37"/>
      <c r="E356" s="37"/>
      <c r="F356" s="37"/>
      <c r="G356" s="37"/>
      <c r="H356" s="37"/>
      <c r="I356" s="1"/>
      <c r="J356" s="1"/>
      <c r="K356" s="1"/>
      <c r="L356" s="1"/>
      <c r="M356" s="1"/>
    </row>
    <row r="357" spans="1:13" ht="15" x14ac:dyDescent="0.2">
      <c r="A357" s="1" t="s">
        <v>379</v>
      </c>
      <c r="B357" s="11"/>
      <c r="C357" s="1"/>
      <c r="D357" s="37"/>
      <c r="E357" s="37"/>
      <c r="F357" s="37"/>
      <c r="G357" s="37"/>
      <c r="H357" s="37" t="s">
        <v>1</v>
      </c>
      <c r="I357" s="1"/>
      <c r="J357" s="1"/>
      <c r="K357" s="1"/>
      <c r="L357" s="1"/>
      <c r="M357" s="1"/>
    </row>
    <row r="358" spans="1:13" ht="15" x14ac:dyDescent="0.2">
      <c r="A358" s="1" t="s">
        <v>380</v>
      </c>
      <c r="B358" s="11"/>
      <c r="C358" s="1"/>
      <c r="D358" s="37">
        <f>D346-D355</f>
        <v>10993</v>
      </c>
      <c r="E358" s="37">
        <f>E346-E355</f>
        <v>0</v>
      </c>
      <c r="F358" s="37">
        <f>F346-F355</f>
        <v>5973</v>
      </c>
      <c r="G358" s="37">
        <f>G346-G355</f>
        <v>0</v>
      </c>
      <c r="H358" s="37">
        <f>H346-H355</f>
        <v>0</v>
      </c>
      <c r="I358" s="1"/>
      <c r="J358" s="1"/>
      <c r="K358" s="1"/>
      <c r="L358" s="1"/>
      <c r="M358" s="1"/>
    </row>
    <row r="359" spans="1:13" ht="15" x14ac:dyDescent="0.2">
      <c r="A359" s="1"/>
      <c r="B359" s="11"/>
      <c r="C359" s="1"/>
      <c r="D359" s="37"/>
      <c r="E359" s="37"/>
      <c r="F359" s="37"/>
      <c r="G359" s="37"/>
      <c r="H359" s="37"/>
      <c r="I359" s="1"/>
      <c r="J359" s="1"/>
      <c r="K359" s="1"/>
      <c r="L359" s="1"/>
      <c r="M359" s="1"/>
    </row>
    <row r="360" spans="1:13" ht="15" x14ac:dyDescent="0.2">
      <c r="A360" s="1" t="s">
        <v>381</v>
      </c>
      <c r="B360" s="11"/>
      <c r="C360" s="1"/>
      <c r="D360" s="72">
        <v>90162</v>
      </c>
      <c r="E360" s="73">
        <f>+D362</f>
        <v>101155</v>
      </c>
      <c r="F360" s="73">
        <f>+D362</f>
        <v>101155</v>
      </c>
      <c r="G360" s="73">
        <f>+F362</f>
        <v>107128</v>
      </c>
      <c r="H360" s="73">
        <f>+G362</f>
        <v>107128</v>
      </c>
      <c r="I360" s="1"/>
      <c r="J360" s="1"/>
      <c r="K360" s="1"/>
      <c r="L360" s="1"/>
      <c r="M360" s="1"/>
    </row>
    <row r="361" spans="1:13" ht="15" x14ac:dyDescent="0.2">
      <c r="A361" s="1"/>
      <c r="B361" s="11"/>
      <c r="C361" s="1"/>
      <c r="D361" s="37"/>
      <c r="E361" s="37"/>
      <c r="F361" s="37"/>
      <c r="G361" s="37"/>
      <c r="H361" s="37"/>
      <c r="I361" s="1"/>
      <c r="J361" s="1"/>
      <c r="K361" s="1"/>
      <c r="L361" s="1"/>
      <c r="M361" s="1"/>
    </row>
    <row r="362" spans="1:13" ht="15.75" thickBot="1" x14ac:dyDescent="0.25">
      <c r="A362" s="1" t="s">
        <v>382</v>
      </c>
      <c r="B362" s="11"/>
      <c r="C362" s="18" t="s">
        <v>10</v>
      </c>
      <c r="D362" s="74">
        <f>SUM(D357:D360)</f>
        <v>101155</v>
      </c>
      <c r="E362" s="74">
        <f>SUM(E357:E360)</f>
        <v>101155</v>
      </c>
      <c r="F362" s="74">
        <f>SUM(F357:F360)</f>
        <v>107128</v>
      </c>
      <c r="G362" s="74">
        <f>SUM(G357:G360)</f>
        <v>107128</v>
      </c>
      <c r="H362" s="74">
        <f>SUM(H357:H360)</f>
        <v>107128</v>
      </c>
      <c r="I362" s="1"/>
      <c r="J362" s="1"/>
      <c r="K362" s="1"/>
      <c r="L362" s="1"/>
      <c r="M362" s="1"/>
    </row>
    <row r="363" spans="1:13" ht="15.75" thickTop="1" x14ac:dyDescent="0.2">
      <c r="A363" s="1"/>
      <c r="B363" s="11"/>
      <c r="C363" s="1"/>
      <c r="D363" s="37"/>
      <c r="E363" s="37"/>
      <c r="F363" s="37"/>
      <c r="G363" s="37"/>
      <c r="H363" s="37"/>
      <c r="I363" s="1"/>
      <c r="J363" s="1"/>
      <c r="K363" s="1"/>
      <c r="L363" s="1"/>
      <c r="M363" s="1"/>
    </row>
    <row r="364" spans="1:13" ht="15" x14ac:dyDescent="0.2">
      <c r="A364" s="1"/>
      <c r="B364" s="11"/>
      <c r="C364" s="1"/>
      <c r="D364" s="75"/>
      <c r="E364" s="37"/>
      <c r="F364" s="37"/>
      <c r="G364" s="37"/>
      <c r="H364" s="37"/>
      <c r="I364" s="1"/>
      <c r="J364" s="1"/>
      <c r="K364" s="1"/>
      <c r="L364" s="1"/>
      <c r="M364" s="1"/>
    </row>
    <row r="365" spans="1:13" x14ac:dyDescent="0.2">
      <c r="B365" s="76"/>
      <c r="D365" s="75"/>
      <c r="E365" s="75"/>
      <c r="F365" s="75"/>
      <c r="G365" s="75"/>
      <c r="H365" s="75"/>
    </row>
    <row r="366" spans="1:13" x14ac:dyDescent="0.2">
      <c r="B366" s="76"/>
      <c r="D366" s="75"/>
      <c r="E366" s="75"/>
      <c r="F366" s="75"/>
      <c r="G366" s="75"/>
      <c r="H366" s="75"/>
    </row>
    <row r="367" spans="1:13" x14ac:dyDescent="0.2">
      <c r="B367" s="76"/>
      <c r="D367" s="75"/>
      <c r="E367" s="75"/>
      <c r="F367" s="75"/>
      <c r="G367" s="75"/>
      <c r="H367" s="75"/>
    </row>
    <row r="368" spans="1:13" x14ac:dyDescent="0.2">
      <c r="B368" s="76"/>
      <c r="D368" s="75"/>
      <c r="E368" s="75"/>
      <c r="F368" s="75"/>
      <c r="G368" s="75"/>
      <c r="H368" s="75"/>
    </row>
    <row r="369" spans="2:8" x14ac:dyDescent="0.2">
      <c r="B369" s="76"/>
      <c r="D369" s="75"/>
      <c r="E369" s="75"/>
      <c r="F369" s="75"/>
      <c r="G369" s="75"/>
      <c r="H369" s="75"/>
    </row>
    <row r="370" spans="2:8" x14ac:dyDescent="0.2">
      <c r="B370" s="76"/>
    </row>
    <row r="371" spans="2:8" x14ac:dyDescent="0.2">
      <c r="B371" s="76"/>
    </row>
    <row r="372" spans="2:8" x14ac:dyDescent="0.2">
      <c r="B372" s="76"/>
    </row>
    <row r="373" spans="2:8" x14ac:dyDescent="0.2">
      <c r="B373" s="76"/>
    </row>
    <row r="374" spans="2:8" x14ac:dyDescent="0.2">
      <c r="B374" s="76"/>
    </row>
    <row r="375" spans="2:8" x14ac:dyDescent="0.2">
      <c r="B375" s="77"/>
    </row>
    <row r="376" spans="2:8" x14ac:dyDescent="0.2">
      <c r="B376" s="77"/>
    </row>
    <row r="377" spans="2:8" x14ac:dyDescent="0.2">
      <c r="B377" s="77"/>
    </row>
    <row r="378" spans="2:8" x14ac:dyDescent="0.2">
      <c r="B378" s="77"/>
    </row>
    <row r="379" spans="2:8" x14ac:dyDescent="0.2">
      <c r="B379" s="77"/>
    </row>
    <row r="380" spans="2:8" x14ac:dyDescent="0.2">
      <c r="B380" s="77"/>
    </row>
    <row r="381" spans="2:8" x14ac:dyDescent="0.2">
      <c r="B381" s="77"/>
    </row>
    <row r="382" spans="2:8" x14ac:dyDescent="0.2">
      <c r="B382" s="77"/>
    </row>
    <row r="383" spans="2:8" x14ac:dyDescent="0.2">
      <c r="B383" s="77"/>
    </row>
    <row r="384" spans="2:8" x14ac:dyDescent="0.2">
      <c r="B384" s="77"/>
    </row>
    <row r="385" spans="2:2" x14ac:dyDescent="0.2">
      <c r="B385" s="77"/>
    </row>
    <row r="386" spans="2:2" x14ac:dyDescent="0.2">
      <c r="B386" s="77"/>
    </row>
    <row r="387" spans="2:2" x14ac:dyDescent="0.2">
      <c r="B387" s="77"/>
    </row>
    <row r="388" spans="2:2" x14ac:dyDescent="0.2">
      <c r="B388" s="77"/>
    </row>
    <row r="389" spans="2:2" x14ac:dyDescent="0.2">
      <c r="B389" s="77"/>
    </row>
    <row r="390" spans="2:2" x14ac:dyDescent="0.2">
      <c r="B390" s="77"/>
    </row>
    <row r="391" spans="2:2" x14ac:dyDescent="0.2">
      <c r="B391" s="77"/>
    </row>
    <row r="392" spans="2:2" x14ac:dyDescent="0.2">
      <c r="B392" s="77"/>
    </row>
    <row r="393" spans="2:2" x14ac:dyDescent="0.2">
      <c r="B393" s="77"/>
    </row>
    <row r="394" spans="2:2" x14ac:dyDescent="0.2">
      <c r="B394" s="77"/>
    </row>
    <row r="395" spans="2:2" x14ac:dyDescent="0.2">
      <c r="B395" s="77"/>
    </row>
    <row r="396" spans="2:2" x14ac:dyDescent="0.2">
      <c r="B396" s="77"/>
    </row>
    <row r="397" spans="2:2" x14ac:dyDescent="0.2">
      <c r="B397" s="77"/>
    </row>
    <row r="398" spans="2:2" x14ac:dyDescent="0.2">
      <c r="B398" s="77"/>
    </row>
    <row r="399" spans="2:2" x14ac:dyDescent="0.2">
      <c r="B399" s="77"/>
    </row>
    <row r="400" spans="2:2" x14ac:dyDescent="0.2">
      <c r="B400" s="77"/>
    </row>
    <row r="401" spans="2:2" x14ac:dyDescent="0.2">
      <c r="B401" s="77"/>
    </row>
    <row r="402" spans="2:2" x14ac:dyDescent="0.2">
      <c r="B402" s="77"/>
    </row>
    <row r="403" spans="2:2" x14ac:dyDescent="0.2">
      <c r="B403" s="77"/>
    </row>
    <row r="404" spans="2:2" x14ac:dyDescent="0.2">
      <c r="B404" s="77"/>
    </row>
    <row r="405" spans="2:2" x14ac:dyDescent="0.2">
      <c r="B405" s="77"/>
    </row>
    <row r="406" spans="2:2" x14ac:dyDescent="0.2">
      <c r="B406" s="77"/>
    </row>
    <row r="407" spans="2:2" x14ac:dyDescent="0.2">
      <c r="B407" s="77"/>
    </row>
    <row r="408" spans="2:2" x14ac:dyDescent="0.2">
      <c r="B408" s="77"/>
    </row>
    <row r="409" spans="2:2" x14ac:dyDescent="0.2">
      <c r="B409" s="77"/>
    </row>
    <row r="410" spans="2:2" x14ac:dyDescent="0.2">
      <c r="B410" s="77"/>
    </row>
    <row r="411" spans="2:2" x14ac:dyDescent="0.2">
      <c r="B411" s="77"/>
    </row>
    <row r="412" spans="2:2" x14ac:dyDescent="0.2">
      <c r="B412" s="77"/>
    </row>
    <row r="413" spans="2:2" x14ac:dyDescent="0.2">
      <c r="B413" s="77"/>
    </row>
    <row r="414" spans="2:2" x14ac:dyDescent="0.2">
      <c r="B414" s="77"/>
    </row>
    <row r="415" spans="2:2" x14ac:dyDescent="0.2">
      <c r="B415" s="77"/>
    </row>
    <row r="416" spans="2:2" x14ac:dyDescent="0.2">
      <c r="B416" s="77"/>
    </row>
    <row r="417" spans="2:2" x14ac:dyDescent="0.2">
      <c r="B417" s="77"/>
    </row>
    <row r="418" spans="2:2" x14ac:dyDescent="0.2">
      <c r="B418" s="77"/>
    </row>
    <row r="419" spans="2:2" x14ac:dyDescent="0.2">
      <c r="B419" s="77"/>
    </row>
    <row r="420" spans="2:2" x14ac:dyDescent="0.2">
      <c r="B420" s="77"/>
    </row>
    <row r="421" spans="2:2" x14ac:dyDescent="0.2">
      <c r="B421" s="77"/>
    </row>
    <row r="422" spans="2:2" x14ac:dyDescent="0.2">
      <c r="B422" s="77"/>
    </row>
    <row r="423" spans="2:2" x14ac:dyDescent="0.2">
      <c r="B423" s="77"/>
    </row>
    <row r="424" spans="2:2" x14ac:dyDescent="0.2">
      <c r="B424" s="77"/>
    </row>
    <row r="425" spans="2:2" x14ac:dyDescent="0.2">
      <c r="B425" s="77"/>
    </row>
    <row r="426" spans="2:2" x14ac:dyDescent="0.2">
      <c r="B426" s="77"/>
    </row>
    <row r="427" spans="2:2" x14ac:dyDescent="0.2">
      <c r="B427" s="77"/>
    </row>
    <row r="428" spans="2:2" x14ac:dyDescent="0.2">
      <c r="B428" s="77"/>
    </row>
    <row r="429" spans="2:2" x14ac:dyDescent="0.2">
      <c r="B429" s="77"/>
    </row>
    <row r="430" spans="2:2" x14ac:dyDescent="0.2">
      <c r="B430" s="77"/>
    </row>
    <row r="431" spans="2:2" x14ac:dyDescent="0.2">
      <c r="B431" s="77"/>
    </row>
    <row r="432" spans="2:2" x14ac:dyDescent="0.2">
      <c r="B432" s="77"/>
    </row>
    <row r="433" spans="2:2" x14ac:dyDescent="0.2">
      <c r="B433" s="77"/>
    </row>
    <row r="434" spans="2:2" x14ac:dyDescent="0.2">
      <c r="B434" s="77"/>
    </row>
    <row r="435" spans="2:2" x14ac:dyDescent="0.2">
      <c r="B435" s="77"/>
    </row>
    <row r="436" spans="2:2" x14ac:dyDescent="0.2">
      <c r="B436" s="77"/>
    </row>
    <row r="437" spans="2:2" x14ac:dyDescent="0.2">
      <c r="B437" s="77"/>
    </row>
    <row r="438" spans="2:2" x14ac:dyDescent="0.2">
      <c r="B438" s="77"/>
    </row>
    <row r="439" spans="2:2" x14ac:dyDescent="0.2">
      <c r="B439" s="77"/>
    </row>
    <row r="440" spans="2:2" x14ac:dyDescent="0.2">
      <c r="B440" s="77"/>
    </row>
    <row r="441" spans="2:2" x14ac:dyDescent="0.2">
      <c r="B441" s="77"/>
    </row>
    <row r="442" spans="2:2" x14ac:dyDescent="0.2">
      <c r="B442" s="77"/>
    </row>
    <row r="443" spans="2:2" x14ac:dyDescent="0.2">
      <c r="B443" s="77"/>
    </row>
    <row r="444" spans="2:2" x14ac:dyDescent="0.2">
      <c r="B444" s="77"/>
    </row>
    <row r="445" spans="2:2" x14ac:dyDescent="0.2">
      <c r="B445" s="77"/>
    </row>
    <row r="446" spans="2:2" x14ac:dyDescent="0.2">
      <c r="B446" s="77"/>
    </row>
    <row r="447" spans="2:2" x14ac:dyDescent="0.2">
      <c r="B447" s="77"/>
    </row>
    <row r="448" spans="2:2" x14ac:dyDescent="0.2">
      <c r="B448" s="77"/>
    </row>
    <row r="449" spans="2:2" x14ac:dyDescent="0.2">
      <c r="B449" s="77"/>
    </row>
    <row r="450" spans="2:2" x14ac:dyDescent="0.2">
      <c r="B450" s="77"/>
    </row>
    <row r="451" spans="2:2" x14ac:dyDescent="0.2">
      <c r="B451" s="77"/>
    </row>
    <row r="452" spans="2:2" x14ac:dyDescent="0.2">
      <c r="B452" s="77"/>
    </row>
    <row r="453" spans="2:2" x14ac:dyDescent="0.2">
      <c r="B453" s="77"/>
    </row>
    <row r="454" spans="2:2" x14ac:dyDescent="0.2">
      <c r="B454" s="77"/>
    </row>
    <row r="455" spans="2:2" x14ac:dyDescent="0.2">
      <c r="B455" s="77"/>
    </row>
    <row r="456" spans="2:2" x14ac:dyDescent="0.2">
      <c r="B456" s="77"/>
    </row>
    <row r="457" spans="2:2" x14ac:dyDescent="0.2">
      <c r="B457" s="77"/>
    </row>
    <row r="458" spans="2:2" x14ac:dyDescent="0.2">
      <c r="B458" s="77"/>
    </row>
    <row r="459" spans="2:2" x14ac:dyDescent="0.2">
      <c r="B459" s="77"/>
    </row>
    <row r="460" spans="2:2" x14ac:dyDescent="0.2">
      <c r="B460" s="77"/>
    </row>
    <row r="461" spans="2:2" x14ac:dyDescent="0.2">
      <c r="B461" s="77"/>
    </row>
    <row r="462" spans="2:2" x14ac:dyDescent="0.2">
      <c r="B462" s="77"/>
    </row>
    <row r="463" spans="2:2" x14ac:dyDescent="0.2">
      <c r="B463" s="77"/>
    </row>
    <row r="464" spans="2:2" x14ac:dyDescent="0.2">
      <c r="B464" s="77"/>
    </row>
    <row r="465" spans="2:2" x14ac:dyDescent="0.2">
      <c r="B465" s="77"/>
    </row>
    <row r="466" spans="2:2" x14ac:dyDescent="0.2">
      <c r="B466" s="77"/>
    </row>
    <row r="467" spans="2:2" x14ac:dyDescent="0.2">
      <c r="B467" s="77"/>
    </row>
    <row r="468" spans="2:2" x14ac:dyDescent="0.2">
      <c r="B468" s="77"/>
    </row>
    <row r="469" spans="2:2" x14ac:dyDescent="0.2">
      <c r="B469" s="77"/>
    </row>
    <row r="470" spans="2:2" x14ac:dyDescent="0.2">
      <c r="B470" s="77"/>
    </row>
    <row r="471" spans="2:2" x14ac:dyDescent="0.2">
      <c r="B471" s="77"/>
    </row>
    <row r="472" spans="2:2" x14ac:dyDescent="0.2">
      <c r="B472" s="77"/>
    </row>
    <row r="473" spans="2:2" x14ac:dyDescent="0.2">
      <c r="B473" s="77"/>
    </row>
    <row r="474" spans="2:2" x14ac:dyDescent="0.2">
      <c r="B474" s="77"/>
    </row>
    <row r="475" spans="2:2" x14ac:dyDescent="0.2">
      <c r="B475" s="77"/>
    </row>
    <row r="476" spans="2:2" x14ac:dyDescent="0.2">
      <c r="B476" s="77"/>
    </row>
    <row r="477" spans="2:2" x14ac:dyDescent="0.2">
      <c r="B477" s="77"/>
    </row>
    <row r="478" spans="2:2" x14ac:dyDescent="0.2">
      <c r="B478" s="77"/>
    </row>
    <row r="479" spans="2:2" x14ac:dyDescent="0.2">
      <c r="B479" s="77"/>
    </row>
    <row r="480" spans="2:2" x14ac:dyDescent="0.2">
      <c r="B480" s="77"/>
    </row>
    <row r="481" spans="2:2" x14ac:dyDescent="0.2">
      <c r="B481" s="77"/>
    </row>
    <row r="482" spans="2:2" x14ac:dyDescent="0.2">
      <c r="B482" s="77"/>
    </row>
    <row r="483" spans="2:2" x14ac:dyDescent="0.2">
      <c r="B483" s="77"/>
    </row>
    <row r="484" spans="2:2" x14ac:dyDescent="0.2">
      <c r="B484" s="77"/>
    </row>
    <row r="485" spans="2:2" x14ac:dyDescent="0.2">
      <c r="B485" s="77"/>
    </row>
    <row r="486" spans="2:2" x14ac:dyDescent="0.2">
      <c r="B486" s="77"/>
    </row>
    <row r="487" spans="2:2" x14ac:dyDescent="0.2">
      <c r="B487" s="77"/>
    </row>
    <row r="488" spans="2:2" x14ac:dyDescent="0.2">
      <c r="B488" s="77"/>
    </row>
    <row r="489" spans="2:2" x14ac:dyDescent="0.2">
      <c r="B489" s="77"/>
    </row>
    <row r="490" spans="2:2" x14ac:dyDescent="0.2">
      <c r="B490" s="77"/>
    </row>
    <row r="491" spans="2:2" x14ac:dyDescent="0.2">
      <c r="B491" s="77"/>
    </row>
    <row r="492" spans="2:2" x14ac:dyDescent="0.2">
      <c r="B492" s="77"/>
    </row>
    <row r="493" spans="2:2" x14ac:dyDescent="0.2">
      <c r="B493" s="77"/>
    </row>
    <row r="494" spans="2:2" x14ac:dyDescent="0.2">
      <c r="B494" s="77"/>
    </row>
    <row r="495" spans="2:2" x14ac:dyDescent="0.2">
      <c r="B495" s="77"/>
    </row>
    <row r="496" spans="2:2" x14ac:dyDescent="0.2">
      <c r="B496" s="77"/>
    </row>
    <row r="497" spans="2:2" x14ac:dyDescent="0.2">
      <c r="B497" s="77"/>
    </row>
    <row r="498" spans="2:2" x14ac:dyDescent="0.2">
      <c r="B498" s="77"/>
    </row>
    <row r="499" spans="2:2" x14ac:dyDescent="0.2">
      <c r="B499" s="77"/>
    </row>
    <row r="500" spans="2:2" x14ac:dyDescent="0.2">
      <c r="B500" s="77"/>
    </row>
    <row r="501" spans="2:2" x14ac:dyDescent="0.2">
      <c r="B501" s="77"/>
    </row>
    <row r="502" spans="2:2" x14ac:dyDescent="0.2">
      <c r="B502" s="77"/>
    </row>
    <row r="503" spans="2:2" x14ac:dyDescent="0.2">
      <c r="B503" s="77"/>
    </row>
    <row r="504" spans="2:2" x14ac:dyDescent="0.2">
      <c r="B504" s="77"/>
    </row>
    <row r="505" spans="2:2" x14ac:dyDescent="0.2">
      <c r="B505" s="77"/>
    </row>
    <row r="506" spans="2:2" x14ac:dyDescent="0.2">
      <c r="B506" s="77"/>
    </row>
    <row r="507" spans="2:2" x14ac:dyDescent="0.2">
      <c r="B507" s="77"/>
    </row>
    <row r="508" spans="2:2" x14ac:dyDescent="0.2">
      <c r="B508" s="77"/>
    </row>
    <row r="509" spans="2:2" x14ac:dyDescent="0.2">
      <c r="B509" s="77"/>
    </row>
    <row r="510" spans="2:2" x14ac:dyDescent="0.2">
      <c r="B510" s="77"/>
    </row>
    <row r="511" spans="2:2" x14ac:dyDescent="0.2">
      <c r="B511" s="77"/>
    </row>
    <row r="512" spans="2:2" x14ac:dyDescent="0.2">
      <c r="B512" s="77"/>
    </row>
    <row r="513" spans="2:2" x14ac:dyDescent="0.2">
      <c r="B513" s="77"/>
    </row>
    <row r="514" spans="2:2" x14ac:dyDescent="0.2">
      <c r="B514" s="77"/>
    </row>
    <row r="515" spans="2:2" x14ac:dyDescent="0.2">
      <c r="B515" s="77"/>
    </row>
    <row r="516" spans="2:2" x14ac:dyDescent="0.2">
      <c r="B516" s="77"/>
    </row>
    <row r="517" spans="2:2" x14ac:dyDescent="0.2">
      <c r="B517" s="77"/>
    </row>
    <row r="518" spans="2:2" x14ac:dyDescent="0.2">
      <c r="B518" s="77"/>
    </row>
    <row r="519" spans="2:2" x14ac:dyDescent="0.2">
      <c r="B519" s="77"/>
    </row>
    <row r="520" spans="2:2" x14ac:dyDescent="0.2">
      <c r="B520" s="77"/>
    </row>
    <row r="521" spans="2:2" x14ac:dyDescent="0.2">
      <c r="B521" s="77"/>
    </row>
    <row r="522" spans="2:2" x14ac:dyDescent="0.2">
      <c r="B522" s="77"/>
    </row>
    <row r="523" spans="2:2" x14ac:dyDescent="0.2">
      <c r="B523" s="77"/>
    </row>
    <row r="524" spans="2:2" x14ac:dyDescent="0.2">
      <c r="B524" s="77"/>
    </row>
    <row r="525" spans="2:2" x14ac:dyDescent="0.2">
      <c r="B525" s="77"/>
    </row>
    <row r="526" spans="2:2" x14ac:dyDescent="0.2">
      <c r="B526" s="77"/>
    </row>
    <row r="527" spans="2:2" x14ac:dyDescent="0.2">
      <c r="B527" s="77"/>
    </row>
    <row r="528" spans="2:2" x14ac:dyDescent="0.2">
      <c r="B528" s="77"/>
    </row>
    <row r="529" spans="2:2" x14ac:dyDescent="0.2">
      <c r="B529" s="77"/>
    </row>
    <row r="530" spans="2:2" x14ac:dyDescent="0.2">
      <c r="B530" s="77"/>
    </row>
    <row r="531" spans="2:2" x14ac:dyDescent="0.2">
      <c r="B531" s="77"/>
    </row>
    <row r="532" spans="2:2" x14ac:dyDescent="0.2">
      <c r="B532" s="77"/>
    </row>
    <row r="533" spans="2:2" x14ac:dyDescent="0.2">
      <c r="B533" s="77"/>
    </row>
    <row r="534" spans="2:2" x14ac:dyDescent="0.2">
      <c r="B534" s="77"/>
    </row>
    <row r="535" spans="2:2" x14ac:dyDescent="0.2">
      <c r="B535" s="77"/>
    </row>
    <row r="536" spans="2:2" x14ac:dyDescent="0.2">
      <c r="B536" s="77"/>
    </row>
    <row r="537" spans="2:2" x14ac:dyDescent="0.2">
      <c r="B537" s="77"/>
    </row>
    <row r="538" spans="2:2" x14ac:dyDescent="0.2">
      <c r="B538" s="77"/>
    </row>
    <row r="539" spans="2:2" x14ac:dyDescent="0.2">
      <c r="B539" s="77"/>
    </row>
    <row r="540" spans="2:2" x14ac:dyDescent="0.2">
      <c r="B540" s="77"/>
    </row>
    <row r="541" spans="2:2" x14ac:dyDescent="0.2">
      <c r="B541" s="77"/>
    </row>
    <row r="542" spans="2:2" x14ac:dyDescent="0.2">
      <c r="B542" s="77"/>
    </row>
    <row r="543" spans="2:2" x14ac:dyDescent="0.2">
      <c r="B543" s="77"/>
    </row>
    <row r="544" spans="2:2" x14ac:dyDescent="0.2">
      <c r="B544" s="77"/>
    </row>
    <row r="545" spans="2:2" x14ac:dyDescent="0.2">
      <c r="B545" s="77"/>
    </row>
    <row r="546" spans="2:2" x14ac:dyDescent="0.2">
      <c r="B546" s="77"/>
    </row>
    <row r="547" spans="2:2" x14ac:dyDescent="0.2">
      <c r="B547" s="77"/>
    </row>
    <row r="548" spans="2:2" x14ac:dyDescent="0.2">
      <c r="B548" s="77"/>
    </row>
    <row r="549" spans="2:2" x14ac:dyDescent="0.2">
      <c r="B549" s="77"/>
    </row>
    <row r="550" spans="2:2" x14ac:dyDescent="0.2">
      <c r="B550" s="77"/>
    </row>
    <row r="551" spans="2:2" x14ac:dyDescent="0.2">
      <c r="B551" s="77"/>
    </row>
    <row r="552" spans="2:2" x14ac:dyDescent="0.2">
      <c r="B552" s="77"/>
    </row>
    <row r="553" spans="2:2" x14ac:dyDescent="0.2">
      <c r="B553" s="77"/>
    </row>
    <row r="554" spans="2:2" x14ac:dyDescent="0.2">
      <c r="B554" s="77"/>
    </row>
    <row r="555" spans="2:2" x14ac:dyDescent="0.2">
      <c r="B555" s="77"/>
    </row>
    <row r="556" spans="2:2" x14ac:dyDescent="0.2">
      <c r="B556" s="77"/>
    </row>
    <row r="557" spans="2:2" x14ac:dyDescent="0.2">
      <c r="B557" s="77"/>
    </row>
    <row r="558" spans="2:2" x14ac:dyDescent="0.2">
      <c r="B558" s="77"/>
    </row>
    <row r="559" spans="2:2" x14ac:dyDescent="0.2">
      <c r="B559" s="77"/>
    </row>
    <row r="560" spans="2:2" x14ac:dyDescent="0.2">
      <c r="B560" s="77"/>
    </row>
    <row r="561" spans="2:2" x14ac:dyDescent="0.2">
      <c r="B561" s="77"/>
    </row>
    <row r="562" spans="2:2" x14ac:dyDescent="0.2">
      <c r="B562" s="77"/>
    </row>
    <row r="563" spans="2:2" x14ac:dyDescent="0.2">
      <c r="B563" s="77"/>
    </row>
    <row r="564" spans="2:2" x14ac:dyDescent="0.2">
      <c r="B564" s="77"/>
    </row>
    <row r="565" spans="2:2" x14ac:dyDescent="0.2">
      <c r="B565" s="77"/>
    </row>
    <row r="566" spans="2:2" x14ac:dyDescent="0.2">
      <c r="B566" s="77"/>
    </row>
    <row r="567" spans="2:2" x14ac:dyDescent="0.2">
      <c r="B567" s="77"/>
    </row>
    <row r="568" spans="2:2" x14ac:dyDescent="0.2">
      <c r="B568" s="77"/>
    </row>
    <row r="569" spans="2:2" x14ac:dyDescent="0.2">
      <c r="B569" s="77"/>
    </row>
    <row r="570" spans="2:2" x14ac:dyDescent="0.2">
      <c r="B570" s="77"/>
    </row>
    <row r="571" spans="2:2" x14ac:dyDescent="0.2">
      <c r="B571" s="77"/>
    </row>
    <row r="572" spans="2:2" x14ac:dyDescent="0.2">
      <c r="B572" s="77"/>
    </row>
    <row r="573" spans="2:2" x14ac:dyDescent="0.2">
      <c r="B573" s="77"/>
    </row>
    <row r="574" spans="2:2" x14ac:dyDescent="0.2">
      <c r="B574" s="77"/>
    </row>
    <row r="575" spans="2:2" x14ac:dyDescent="0.2">
      <c r="B575" s="77"/>
    </row>
    <row r="576" spans="2:2" x14ac:dyDescent="0.2">
      <c r="B576" s="77"/>
    </row>
    <row r="577" spans="2:2" x14ac:dyDescent="0.2">
      <c r="B577" s="77"/>
    </row>
    <row r="578" spans="2:2" x14ac:dyDescent="0.2">
      <c r="B578" s="77"/>
    </row>
    <row r="579" spans="2:2" x14ac:dyDescent="0.2">
      <c r="B579" s="77"/>
    </row>
    <row r="580" spans="2:2" x14ac:dyDescent="0.2">
      <c r="B580" s="77"/>
    </row>
    <row r="581" spans="2:2" x14ac:dyDescent="0.2">
      <c r="B581" s="77"/>
    </row>
    <row r="582" spans="2:2" x14ac:dyDescent="0.2">
      <c r="B582" s="77"/>
    </row>
    <row r="583" spans="2:2" x14ac:dyDescent="0.2">
      <c r="B583" s="77"/>
    </row>
    <row r="584" spans="2:2" x14ac:dyDescent="0.2">
      <c r="B584" s="77"/>
    </row>
    <row r="585" spans="2:2" x14ac:dyDescent="0.2">
      <c r="B585" s="77"/>
    </row>
    <row r="586" spans="2:2" x14ac:dyDescent="0.2">
      <c r="B586" s="77"/>
    </row>
    <row r="587" spans="2:2" x14ac:dyDescent="0.2">
      <c r="B587" s="77"/>
    </row>
    <row r="588" spans="2:2" x14ac:dyDescent="0.2">
      <c r="B588" s="77"/>
    </row>
    <row r="589" spans="2:2" x14ac:dyDescent="0.2">
      <c r="B589" s="77"/>
    </row>
    <row r="590" spans="2:2" x14ac:dyDescent="0.2">
      <c r="B590" s="77"/>
    </row>
    <row r="591" spans="2:2" x14ac:dyDescent="0.2">
      <c r="B591" s="77"/>
    </row>
    <row r="592" spans="2:2" x14ac:dyDescent="0.2">
      <c r="B592" s="77"/>
    </row>
    <row r="593" spans="2:2" x14ac:dyDescent="0.2">
      <c r="B593" s="77"/>
    </row>
    <row r="594" spans="2:2" x14ac:dyDescent="0.2">
      <c r="B594" s="77"/>
    </row>
    <row r="595" spans="2:2" x14ac:dyDescent="0.2">
      <c r="B595" s="77"/>
    </row>
    <row r="596" spans="2:2" x14ac:dyDescent="0.2">
      <c r="B596" s="77"/>
    </row>
    <row r="597" spans="2:2" x14ac:dyDescent="0.2">
      <c r="B597" s="77"/>
    </row>
    <row r="598" spans="2:2" x14ac:dyDescent="0.2">
      <c r="B598" s="77"/>
    </row>
    <row r="599" spans="2:2" x14ac:dyDescent="0.2">
      <c r="B599" s="77"/>
    </row>
    <row r="600" spans="2:2" x14ac:dyDescent="0.2">
      <c r="B600" s="77"/>
    </row>
    <row r="601" spans="2:2" x14ac:dyDescent="0.2">
      <c r="B601" s="77"/>
    </row>
    <row r="602" spans="2:2" x14ac:dyDescent="0.2">
      <c r="B602" s="77"/>
    </row>
    <row r="603" spans="2:2" x14ac:dyDescent="0.2">
      <c r="B603" s="77"/>
    </row>
    <row r="604" spans="2:2" x14ac:dyDescent="0.2">
      <c r="B604" s="77"/>
    </row>
    <row r="605" spans="2:2" x14ac:dyDescent="0.2">
      <c r="B605" s="77"/>
    </row>
    <row r="606" spans="2:2" x14ac:dyDescent="0.2">
      <c r="B606" s="77"/>
    </row>
    <row r="607" spans="2:2" x14ac:dyDescent="0.2">
      <c r="B607" s="77"/>
    </row>
    <row r="608" spans="2:2" x14ac:dyDescent="0.2">
      <c r="B608" s="77"/>
    </row>
    <row r="609" spans="2:2" x14ac:dyDescent="0.2">
      <c r="B609" s="77"/>
    </row>
    <row r="610" spans="2:2" x14ac:dyDescent="0.2">
      <c r="B610" s="77"/>
    </row>
    <row r="611" spans="2:2" x14ac:dyDescent="0.2">
      <c r="B611" s="77"/>
    </row>
    <row r="612" spans="2:2" x14ac:dyDescent="0.2">
      <c r="B612" s="77"/>
    </row>
    <row r="613" spans="2:2" x14ac:dyDescent="0.2">
      <c r="B613" s="77"/>
    </row>
    <row r="614" spans="2:2" x14ac:dyDescent="0.2">
      <c r="B614" s="77"/>
    </row>
    <row r="615" spans="2:2" x14ac:dyDescent="0.2">
      <c r="B615" s="77"/>
    </row>
    <row r="616" spans="2:2" x14ac:dyDescent="0.2">
      <c r="B616" s="77"/>
    </row>
    <row r="617" spans="2:2" x14ac:dyDescent="0.2">
      <c r="B617" s="77"/>
    </row>
    <row r="618" spans="2:2" x14ac:dyDescent="0.2">
      <c r="B618" s="77"/>
    </row>
    <row r="619" spans="2:2" x14ac:dyDescent="0.2">
      <c r="B619" s="77"/>
    </row>
    <row r="620" spans="2:2" x14ac:dyDescent="0.2">
      <c r="B620" s="77"/>
    </row>
    <row r="621" spans="2:2" x14ac:dyDescent="0.2">
      <c r="B621" s="77"/>
    </row>
    <row r="622" spans="2:2" x14ac:dyDescent="0.2">
      <c r="B622" s="77"/>
    </row>
    <row r="623" spans="2:2" x14ac:dyDescent="0.2">
      <c r="B623" s="77"/>
    </row>
    <row r="624" spans="2:2" x14ac:dyDescent="0.2">
      <c r="B624" s="77"/>
    </row>
    <row r="625" spans="2:2" x14ac:dyDescent="0.2">
      <c r="B625" s="77"/>
    </row>
    <row r="626" spans="2:2" x14ac:dyDescent="0.2">
      <c r="B626" s="77"/>
    </row>
    <row r="627" spans="2:2" x14ac:dyDescent="0.2">
      <c r="B627" s="77"/>
    </row>
    <row r="628" spans="2:2" x14ac:dyDescent="0.2">
      <c r="B628" s="77"/>
    </row>
    <row r="629" spans="2:2" x14ac:dyDescent="0.2">
      <c r="B629" s="77"/>
    </row>
    <row r="630" spans="2:2" x14ac:dyDescent="0.2">
      <c r="B630" s="77"/>
    </row>
    <row r="631" spans="2:2" x14ac:dyDescent="0.2">
      <c r="B631" s="77"/>
    </row>
    <row r="632" spans="2:2" x14ac:dyDescent="0.2">
      <c r="B632" s="77"/>
    </row>
    <row r="633" spans="2:2" x14ac:dyDescent="0.2">
      <c r="B633" s="77"/>
    </row>
    <row r="634" spans="2:2" x14ac:dyDescent="0.2">
      <c r="B634" s="77"/>
    </row>
    <row r="635" spans="2:2" x14ac:dyDescent="0.2">
      <c r="B635" s="77"/>
    </row>
    <row r="636" spans="2:2" x14ac:dyDescent="0.2">
      <c r="B636" s="77"/>
    </row>
    <row r="637" spans="2:2" x14ac:dyDescent="0.2">
      <c r="B637" s="77"/>
    </row>
    <row r="638" spans="2:2" x14ac:dyDescent="0.2">
      <c r="B638" s="77"/>
    </row>
    <row r="639" spans="2:2" x14ac:dyDescent="0.2">
      <c r="B639" s="77"/>
    </row>
    <row r="640" spans="2:2" x14ac:dyDescent="0.2">
      <c r="B640" s="77"/>
    </row>
    <row r="641" spans="2:2" x14ac:dyDescent="0.2">
      <c r="B641" s="77"/>
    </row>
    <row r="642" spans="2:2" x14ac:dyDescent="0.2">
      <c r="B642" s="77"/>
    </row>
    <row r="643" spans="2:2" x14ac:dyDescent="0.2">
      <c r="B643" s="77"/>
    </row>
    <row r="644" spans="2:2" x14ac:dyDescent="0.2">
      <c r="B644" s="77"/>
    </row>
    <row r="645" spans="2:2" x14ac:dyDescent="0.2">
      <c r="B645" s="77"/>
    </row>
    <row r="646" spans="2:2" x14ac:dyDescent="0.2">
      <c r="B646" s="77"/>
    </row>
    <row r="647" spans="2:2" x14ac:dyDescent="0.2">
      <c r="B647" s="77"/>
    </row>
    <row r="648" spans="2:2" x14ac:dyDescent="0.2">
      <c r="B648" s="77"/>
    </row>
    <row r="649" spans="2:2" x14ac:dyDescent="0.2">
      <c r="B649" s="77"/>
    </row>
    <row r="650" spans="2:2" x14ac:dyDescent="0.2">
      <c r="B650" s="77"/>
    </row>
    <row r="651" spans="2:2" x14ac:dyDescent="0.2">
      <c r="B651" s="77"/>
    </row>
    <row r="652" spans="2:2" x14ac:dyDescent="0.2">
      <c r="B652" s="77"/>
    </row>
    <row r="653" spans="2:2" x14ac:dyDescent="0.2">
      <c r="B653" s="77"/>
    </row>
    <row r="654" spans="2:2" x14ac:dyDescent="0.2">
      <c r="B654" s="77"/>
    </row>
    <row r="655" spans="2:2" x14ac:dyDescent="0.2">
      <c r="B655" s="77"/>
    </row>
    <row r="656" spans="2:2" x14ac:dyDescent="0.2">
      <c r="B656" s="77"/>
    </row>
    <row r="657" spans="2:2" x14ac:dyDescent="0.2">
      <c r="B657" s="77"/>
    </row>
    <row r="658" spans="2:2" x14ac:dyDescent="0.2">
      <c r="B658" s="77"/>
    </row>
    <row r="659" spans="2:2" x14ac:dyDescent="0.2">
      <c r="B659" s="77"/>
    </row>
    <row r="660" spans="2:2" x14ac:dyDescent="0.2">
      <c r="B660" s="77"/>
    </row>
    <row r="661" spans="2:2" x14ac:dyDescent="0.2">
      <c r="B661" s="77"/>
    </row>
    <row r="662" spans="2:2" x14ac:dyDescent="0.2">
      <c r="B662" s="77"/>
    </row>
    <row r="663" spans="2:2" x14ac:dyDescent="0.2">
      <c r="B663" s="77"/>
    </row>
    <row r="664" spans="2:2" x14ac:dyDescent="0.2">
      <c r="B664" s="77"/>
    </row>
    <row r="665" spans="2:2" x14ac:dyDescent="0.2">
      <c r="B665" s="77"/>
    </row>
    <row r="666" spans="2:2" x14ac:dyDescent="0.2">
      <c r="B666" s="77"/>
    </row>
    <row r="667" spans="2:2" x14ac:dyDescent="0.2">
      <c r="B667" s="77"/>
    </row>
    <row r="668" spans="2:2" x14ac:dyDescent="0.2">
      <c r="B668" s="77"/>
    </row>
    <row r="669" spans="2:2" x14ac:dyDescent="0.2">
      <c r="B669" s="77"/>
    </row>
    <row r="670" spans="2:2" x14ac:dyDescent="0.2">
      <c r="B670" s="77"/>
    </row>
    <row r="671" spans="2:2" x14ac:dyDescent="0.2">
      <c r="B671" s="77"/>
    </row>
    <row r="672" spans="2:2" x14ac:dyDescent="0.2">
      <c r="B672" s="77"/>
    </row>
    <row r="673" spans="2:2" x14ac:dyDescent="0.2">
      <c r="B673" s="77"/>
    </row>
    <row r="674" spans="2:2" x14ac:dyDescent="0.2">
      <c r="B674" s="77"/>
    </row>
    <row r="675" spans="2:2" x14ac:dyDescent="0.2">
      <c r="B675" s="77"/>
    </row>
    <row r="676" spans="2:2" x14ac:dyDescent="0.2">
      <c r="B676" s="77"/>
    </row>
    <row r="677" spans="2:2" x14ac:dyDescent="0.2">
      <c r="B677" s="77"/>
    </row>
    <row r="678" spans="2:2" x14ac:dyDescent="0.2">
      <c r="B678" s="77"/>
    </row>
    <row r="679" spans="2:2" x14ac:dyDescent="0.2">
      <c r="B679" s="77"/>
    </row>
    <row r="680" spans="2:2" x14ac:dyDescent="0.2">
      <c r="B680" s="77"/>
    </row>
    <row r="681" spans="2:2" x14ac:dyDescent="0.2">
      <c r="B681" s="77"/>
    </row>
    <row r="682" spans="2:2" x14ac:dyDescent="0.2">
      <c r="B682" s="77"/>
    </row>
    <row r="683" spans="2:2" x14ac:dyDescent="0.2">
      <c r="B683" s="77"/>
    </row>
    <row r="684" spans="2:2" x14ac:dyDescent="0.2">
      <c r="B684" s="77"/>
    </row>
    <row r="685" spans="2:2" x14ac:dyDescent="0.2">
      <c r="B685" s="77"/>
    </row>
    <row r="686" spans="2:2" x14ac:dyDescent="0.2">
      <c r="B686" s="77"/>
    </row>
    <row r="687" spans="2:2" x14ac:dyDescent="0.2">
      <c r="B687" s="77"/>
    </row>
    <row r="688" spans="2:2" x14ac:dyDescent="0.2">
      <c r="B688" s="77"/>
    </row>
    <row r="689" spans="2:2" x14ac:dyDescent="0.2">
      <c r="B689" s="77"/>
    </row>
    <row r="690" spans="2:2" x14ac:dyDescent="0.2">
      <c r="B690" s="77"/>
    </row>
    <row r="691" spans="2:2" x14ac:dyDescent="0.2">
      <c r="B691" s="77"/>
    </row>
    <row r="692" spans="2:2" x14ac:dyDescent="0.2">
      <c r="B692" s="77"/>
    </row>
    <row r="693" spans="2:2" x14ac:dyDescent="0.2">
      <c r="B693" s="77"/>
    </row>
    <row r="694" spans="2:2" x14ac:dyDescent="0.2">
      <c r="B694" s="77"/>
    </row>
    <row r="695" spans="2:2" x14ac:dyDescent="0.2">
      <c r="B695" s="77"/>
    </row>
    <row r="696" spans="2:2" x14ac:dyDescent="0.2">
      <c r="B696" s="77"/>
    </row>
    <row r="697" spans="2:2" x14ac:dyDescent="0.2">
      <c r="B697" s="77"/>
    </row>
    <row r="698" spans="2:2" x14ac:dyDescent="0.2">
      <c r="B698" s="77"/>
    </row>
    <row r="699" spans="2:2" x14ac:dyDescent="0.2">
      <c r="B699" s="77"/>
    </row>
    <row r="700" spans="2:2" x14ac:dyDescent="0.2">
      <c r="B700" s="77"/>
    </row>
    <row r="701" spans="2:2" x14ac:dyDescent="0.2">
      <c r="B701" s="77"/>
    </row>
    <row r="702" spans="2:2" x14ac:dyDescent="0.2">
      <c r="B702" s="77"/>
    </row>
    <row r="703" spans="2:2" x14ac:dyDescent="0.2">
      <c r="B703" s="77"/>
    </row>
    <row r="704" spans="2:2" x14ac:dyDescent="0.2">
      <c r="B704" s="77"/>
    </row>
    <row r="705" spans="2:2" x14ac:dyDescent="0.2">
      <c r="B705" s="77"/>
    </row>
    <row r="706" spans="2:2" x14ac:dyDescent="0.2">
      <c r="B706" s="77"/>
    </row>
    <row r="707" spans="2:2" x14ac:dyDescent="0.2">
      <c r="B707" s="77"/>
    </row>
    <row r="708" spans="2:2" x14ac:dyDescent="0.2">
      <c r="B708" s="77"/>
    </row>
    <row r="709" spans="2:2" x14ac:dyDescent="0.2">
      <c r="B709" s="77"/>
    </row>
    <row r="710" spans="2:2" x14ac:dyDescent="0.2">
      <c r="B710" s="77"/>
    </row>
    <row r="711" spans="2:2" x14ac:dyDescent="0.2">
      <c r="B711" s="77"/>
    </row>
    <row r="712" spans="2:2" x14ac:dyDescent="0.2">
      <c r="B712" s="77"/>
    </row>
    <row r="713" spans="2:2" x14ac:dyDescent="0.2">
      <c r="B713" s="77"/>
    </row>
    <row r="714" spans="2:2" x14ac:dyDescent="0.2">
      <c r="B714" s="77"/>
    </row>
    <row r="715" spans="2:2" x14ac:dyDescent="0.2">
      <c r="B715" s="77"/>
    </row>
    <row r="716" spans="2:2" x14ac:dyDescent="0.2">
      <c r="B716" s="77"/>
    </row>
    <row r="717" spans="2:2" x14ac:dyDescent="0.2">
      <c r="B717" s="77"/>
    </row>
    <row r="718" spans="2:2" x14ac:dyDescent="0.2">
      <c r="B718" s="77"/>
    </row>
    <row r="719" spans="2:2" x14ac:dyDescent="0.2">
      <c r="B719" s="77"/>
    </row>
    <row r="720" spans="2:2" x14ac:dyDescent="0.2">
      <c r="B720" s="77"/>
    </row>
    <row r="721" spans="2:2" x14ac:dyDescent="0.2">
      <c r="B721" s="77"/>
    </row>
    <row r="722" spans="2:2" x14ac:dyDescent="0.2">
      <c r="B722" s="77"/>
    </row>
    <row r="723" spans="2:2" x14ac:dyDescent="0.2">
      <c r="B723" s="77"/>
    </row>
    <row r="724" spans="2:2" x14ac:dyDescent="0.2">
      <c r="B724" s="77"/>
    </row>
    <row r="725" spans="2:2" x14ac:dyDescent="0.2">
      <c r="B725" s="77"/>
    </row>
    <row r="726" spans="2:2" x14ac:dyDescent="0.2">
      <c r="B726" s="77"/>
    </row>
    <row r="727" spans="2:2" x14ac:dyDescent="0.2">
      <c r="B727" s="77"/>
    </row>
    <row r="728" spans="2:2" x14ac:dyDescent="0.2">
      <c r="B728" s="77"/>
    </row>
    <row r="729" spans="2:2" x14ac:dyDescent="0.2">
      <c r="B729" s="77"/>
    </row>
    <row r="730" spans="2:2" x14ac:dyDescent="0.2">
      <c r="B730" s="77"/>
    </row>
    <row r="731" spans="2:2" x14ac:dyDescent="0.2">
      <c r="B731" s="77"/>
    </row>
    <row r="732" spans="2:2" x14ac:dyDescent="0.2">
      <c r="B732" s="77"/>
    </row>
    <row r="733" spans="2:2" x14ac:dyDescent="0.2">
      <c r="B733" s="77"/>
    </row>
    <row r="734" spans="2:2" x14ac:dyDescent="0.2">
      <c r="B734" s="77"/>
    </row>
    <row r="735" spans="2:2" x14ac:dyDescent="0.2">
      <c r="B735" s="77"/>
    </row>
    <row r="736" spans="2:2" x14ac:dyDescent="0.2">
      <c r="B736" s="77"/>
    </row>
    <row r="737" spans="2:2" x14ac:dyDescent="0.2">
      <c r="B737" s="77"/>
    </row>
    <row r="738" spans="2:2" x14ac:dyDescent="0.2">
      <c r="B738" s="77"/>
    </row>
    <row r="739" spans="2:2" x14ac:dyDescent="0.2">
      <c r="B739" s="77"/>
    </row>
    <row r="740" spans="2:2" x14ac:dyDescent="0.2">
      <c r="B740" s="77"/>
    </row>
    <row r="741" spans="2:2" x14ac:dyDescent="0.2">
      <c r="B741" s="77"/>
    </row>
    <row r="742" spans="2:2" x14ac:dyDescent="0.2">
      <c r="B742" s="77"/>
    </row>
    <row r="743" spans="2:2" x14ac:dyDescent="0.2">
      <c r="B743" s="77"/>
    </row>
    <row r="744" spans="2:2" x14ac:dyDescent="0.2">
      <c r="B744" s="77"/>
    </row>
    <row r="745" spans="2:2" x14ac:dyDescent="0.2">
      <c r="B745" s="77"/>
    </row>
    <row r="746" spans="2:2" x14ac:dyDescent="0.2">
      <c r="B746" s="77"/>
    </row>
    <row r="747" spans="2:2" x14ac:dyDescent="0.2">
      <c r="B747" s="77"/>
    </row>
    <row r="748" spans="2:2" x14ac:dyDescent="0.2">
      <c r="B748" s="77"/>
    </row>
    <row r="749" spans="2:2" x14ac:dyDescent="0.2">
      <c r="B749" s="77"/>
    </row>
    <row r="750" spans="2:2" x14ac:dyDescent="0.2">
      <c r="B750" s="77"/>
    </row>
    <row r="751" spans="2:2" x14ac:dyDescent="0.2">
      <c r="B751" s="77"/>
    </row>
    <row r="752" spans="2:2" x14ac:dyDescent="0.2">
      <c r="B752" s="77"/>
    </row>
    <row r="753" spans="2:2" x14ac:dyDescent="0.2">
      <c r="B753" s="77"/>
    </row>
    <row r="754" spans="2:2" x14ac:dyDescent="0.2">
      <c r="B754" s="77"/>
    </row>
    <row r="755" spans="2:2" x14ac:dyDescent="0.2">
      <c r="B755" s="77"/>
    </row>
    <row r="756" spans="2:2" x14ac:dyDescent="0.2">
      <c r="B756" s="77"/>
    </row>
    <row r="757" spans="2:2" x14ac:dyDescent="0.2">
      <c r="B757" s="77"/>
    </row>
    <row r="758" spans="2:2" x14ac:dyDescent="0.2">
      <c r="B758" s="77"/>
    </row>
    <row r="759" spans="2:2" x14ac:dyDescent="0.2">
      <c r="B759" s="77"/>
    </row>
    <row r="760" spans="2:2" x14ac:dyDescent="0.2">
      <c r="B760" s="77"/>
    </row>
    <row r="761" spans="2:2" x14ac:dyDescent="0.2">
      <c r="B761" s="77"/>
    </row>
    <row r="762" spans="2:2" x14ac:dyDescent="0.2">
      <c r="B762" s="77"/>
    </row>
    <row r="763" spans="2:2" x14ac:dyDescent="0.2">
      <c r="B763" s="77"/>
    </row>
    <row r="764" spans="2:2" x14ac:dyDescent="0.2">
      <c r="B764" s="77"/>
    </row>
    <row r="765" spans="2:2" x14ac:dyDescent="0.2">
      <c r="B765" s="77"/>
    </row>
    <row r="766" spans="2:2" x14ac:dyDescent="0.2">
      <c r="B766" s="77"/>
    </row>
    <row r="767" spans="2:2" x14ac:dyDescent="0.2">
      <c r="B767" s="77"/>
    </row>
    <row r="768" spans="2:2" x14ac:dyDescent="0.2">
      <c r="B768" s="77"/>
    </row>
    <row r="769" spans="2:2" x14ac:dyDescent="0.2">
      <c r="B769" s="77"/>
    </row>
    <row r="770" spans="2:2" x14ac:dyDescent="0.2">
      <c r="B770" s="77"/>
    </row>
    <row r="771" spans="2:2" x14ac:dyDescent="0.2">
      <c r="B771" s="77"/>
    </row>
    <row r="772" spans="2:2" x14ac:dyDescent="0.2">
      <c r="B772" s="77"/>
    </row>
    <row r="773" spans="2:2" x14ac:dyDescent="0.2">
      <c r="B773" s="77"/>
    </row>
    <row r="774" spans="2:2" x14ac:dyDescent="0.2">
      <c r="B774" s="77"/>
    </row>
    <row r="775" spans="2:2" x14ac:dyDescent="0.2">
      <c r="B775" s="77"/>
    </row>
    <row r="776" spans="2:2" x14ac:dyDescent="0.2">
      <c r="B776" s="77"/>
    </row>
    <row r="777" spans="2:2" x14ac:dyDescent="0.2">
      <c r="B777" s="77"/>
    </row>
    <row r="778" spans="2:2" x14ac:dyDescent="0.2">
      <c r="B778" s="77"/>
    </row>
    <row r="779" spans="2:2" x14ac:dyDescent="0.2">
      <c r="B779" s="77"/>
    </row>
    <row r="780" spans="2:2" x14ac:dyDescent="0.2">
      <c r="B780" s="77"/>
    </row>
    <row r="781" spans="2:2" x14ac:dyDescent="0.2">
      <c r="B781" s="77"/>
    </row>
    <row r="782" spans="2:2" x14ac:dyDescent="0.2">
      <c r="B782" s="77"/>
    </row>
    <row r="783" spans="2:2" x14ac:dyDescent="0.2">
      <c r="B783" s="77"/>
    </row>
    <row r="784" spans="2:2" x14ac:dyDescent="0.2">
      <c r="B784" s="77"/>
    </row>
    <row r="785" spans="2:2" x14ac:dyDescent="0.2">
      <c r="B785" s="77"/>
    </row>
    <row r="786" spans="2:2" x14ac:dyDescent="0.2">
      <c r="B786" s="77"/>
    </row>
    <row r="787" spans="2:2" x14ac:dyDescent="0.2">
      <c r="B787" s="77"/>
    </row>
    <row r="788" spans="2:2" x14ac:dyDescent="0.2">
      <c r="B788" s="77"/>
    </row>
    <row r="789" spans="2:2" x14ac:dyDescent="0.2">
      <c r="B789" s="77"/>
    </row>
    <row r="790" spans="2:2" x14ac:dyDescent="0.2">
      <c r="B790" s="77"/>
    </row>
    <row r="791" spans="2:2" x14ac:dyDescent="0.2">
      <c r="B791" s="77"/>
    </row>
    <row r="792" spans="2:2" x14ac:dyDescent="0.2">
      <c r="B792" s="77"/>
    </row>
    <row r="793" spans="2:2" x14ac:dyDescent="0.2">
      <c r="B793" s="77"/>
    </row>
    <row r="794" spans="2:2" x14ac:dyDescent="0.2">
      <c r="B794" s="77"/>
    </row>
    <row r="795" spans="2:2" x14ac:dyDescent="0.2">
      <c r="B795" s="77"/>
    </row>
    <row r="796" spans="2:2" x14ac:dyDescent="0.2">
      <c r="B796" s="77"/>
    </row>
    <row r="797" spans="2:2" x14ac:dyDescent="0.2">
      <c r="B797" s="77"/>
    </row>
    <row r="798" spans="2:2" x14ac:dyDescent="0.2">
      <c r="B798" s="77"/>
    </row>
    <row r="799" spans="2:2" x14ac:dyDescent="0.2">
      <c r="B799" s="77"/>
    </row>
    <row r="800" spans="2:2" x14ac:dyDescent="0.2">
      <c r="B800" s="77"/>
    </row>
    <row r="801" spans="2:2" x14ac:dyDescent="0.2">
      <c r="B801" s="77"/>
    </row>
    <row r="802" spans="2:2" x14ac:dyDescent="0.2">
      <c r="B802" s="77"/>
    </row>
    <row r="803" spans="2:2" x14ac:dyDescent="0.2">
      <c r="B803" s="77"/>
    </row>
    <row r="804" spans="2:2" x14ac:dyDescent="0.2">
      <c r="B804" s="77"/>
    </row>
    <row r="805" spans="2:2" x14ac:dyDescent="0.2">
      <c r="B805" s="77"/>
    </row>
    <row r="806" spans="2:2" x14ac:dyDescent="0.2">
      <c r="B806" s="77"/>
    </row>
    <row r="807" spans="2:2" x14ac:dyDescent="0.2">
      <c r="B807" s="77"/>
    </row>
    <row r="808" spans="2:2" x14ac:dyDescent="0.2">
      <c r="B808" s="77"/>
    </row>
    <row r="809" spans="2:2" x14ac:dyDescent="0.2">
      <c r="B809" s="77"/>
    </row>
    <row r="810" spans="2:2" x14ac:dyDescent="0.2">
      <c r="B810" s="77"/>
    </row>
    <row r="811" spans="2:2" x14ac:dyDescent="0.2">
      <c r="B811" s="77"/>
    </row>
    <row r="812" spans="2:2" x14ac:dyDescent="0.2">
      <c r="B812" s="77"/>
    </row>
    <row r="813" spans="2:2" x14ac:dyDescent="0.2">
      <c r="B813" s="77"/>
    </row>
    <row r="814" spans="2:2" x14ac:dyDescent="0.2">
      <c r="B814" s="77"/>
    </row>
    <row r="815" spans="2:2" x14ac:dyDescent="0.2">
      <c r="B815" s="77"/>
    </row>
    <row r="816" spans="2:2" x14ac:dyDescent="0.2">
      <c r="B816" s="77"/>
    </row>
    <row r="817" spans="2:2" x14ac:dyDescent="0.2">
      <c r="B817" s="77"/>
    </row>
    <row r="818" spans="2:2" x14ac:dyDescent="0.2">
      <c r="B818" s="77"/>
    </row>
    <row r="819" spans="2:2" x14ac:dyDescent="0.2">
      <c r="B819" s="77"/>
    </row>
    <row r="820" spans="2:2" x14ac:dyDescent="0.2">
      <c r="B820" s="77"/>
    </row>
    <row r="821" spans="2:2" x14ac:dyDescent="0.2">
      <c r="B821" s="77"/>
    </row>
    <row r="822" spans="2:2" x14ac:dyDescent="0.2">
      <c r="B822" s="77"/>
    </row>
    <row r="823" spans="2:2" x14ac:dyDescent="0.2">
      <c r="B823" s="77"/>
    </row>
    <row r="824" spans="2:2" x14ac:dyDescent="0.2">
      <c r="B824" s="77"/>
    </row>
    <row r="825" spans="2:2" x14ac:dyDescent="0.2">
      <c r="B825" s="77"/>
    </row>
    <row r="826" spans="2:2" x14ac:dyDescent="0.2">
      <c r="B826" s="77"/>
    </row>
    <row r="827" spans="2:2" x14ac:dyDescent="0.2">
      <c r="B827" s="77"/>
    </row>
    <row r="828" spans="2:2" x14ac:dyDescent="0.2">
      <c r="B828" s="77"/>
    </row>
    <row r="829" spans="2:2" x14ac:dyDescent="0.2">
      <c r="B829" s="77"/>
    </row>
    <row r="830" spans="2:2" x14ac:dyDescent="0.2">
      <c r="B830" s="77"/>
    </row>
    <row r="831" spans="2:2" x14ac:dyDescent="0.2">
      <c r="B831" s="77"/>
    </row>
    <row r="832" spans="2:2" x14ac:dyDescent="0.2">
      <c r="B832" s="77"/>
    </row>
    <row r="833" spans="2:2" x14ac:dyDescent="0.2">
      <c r="B833" s="77"/>
    </row>
    <row r="834" spans="2:2" x14ac:dyDescent="0.2">
      <c r="B834" s="77"/>
    </row>
    <row r="835" spans="2:2" x14ac:dyDescent="0.2">
      <c r="B835" s="77"/>
    </row>
    <row r="836" spans="2:2" x14ac:dyDescent="0.2">
      <c r="B836" s="77"/>
    </row>
    <row r="837" spans="2:2" x14ac:dyDescent="0.2">
      <c r="B837" s="77"/>
    </row>
    <row r="838" spans="2:2" x14ac:dyDescent="0.2">
      <c r="B838" s="77"/>
    </row>
    <row r="839" spans="2:2" x14ac:dyDescent="0.2">
      <c r="B839" s="77"/>
    </row>
    <row r="840" spans="2:2" x14ac:dyDescent="0.2">
      <c r="B840" s="77"/>
    </row>
    <row r="841" spans="2:2" x14ac:dyDescent="0.2">
      <c r="B841" s="77"/>
    </row>
    <row r="842" spans="2:2" x14ac:dyDescent="0.2">
      <c r="B842" s="77"/>
    </row>
    <row r="843" spans="2:2" x14ac:dyDescent="0.2">
      <c r="B843" s="77"/>
    </row>
    <row r="844" spans="2:2" x14ac:dyDescent="0.2">
      <c r="B844" s="77"/>
    </row>
    <row r="845" spans="2:2" x14ac:dyDescent="0.2">
      <c r="B845" s="77"/>
    </row>
    <row r="846" spans="2:2" x14ac:dyDescent="0.2">
      <c r="B846" s="77"/>
    </row>
    <row r="847" spans="2:2" x14ac:dyDescent="0.2">
      <c r="B847" s="77"/>
    </row>
    <row r="848" spans="2:2" x14ac:dyDescent="0.2">
      <c r="B848" s="77"/>
    </row>
    <row r="849" spans="2:2" x14ac:dyDescent="0.2">
      <c r="B849" s="77"/>
    </row>
    <row r="850" spans="2:2" x14ac:dyDescent="0.2">
      <c r="B850" s="77"/>
    </row>
    <row r="851" spans="2:2" x14ac:dyDescent="0.2">
      <c r="B851" s="77"/>
    </row>
    <row r="852" spans="2:2" x14ac:dyDescent="0.2">
      <c r="B852" s="77"/>
    </row>
    <row r="853" spans="2:2" x14ac:dyDescent="0.2">
      <c r="B853" s="77"/>
    </row>
    <row r="854" spans="2:2" x14ac:dyDescent="0.2">
      <c r="B854" s="77"/>
    </row>
    <row r="855" spans="2:2" x14ac:dyDescent="0.2">
      <c r="B855" s="77"/>
    </row>
    <row r="856" spans="2:2" x14ac:dyDescent="0.2">
      <c r="B856" s="77"/>
    </row>
    <row r="857" spans="2:2" x14ac:dyDescent="0.2">
      <c r="B857" s="77"/>
    </row>
    <row r="858" spans="2:2" x14ac:dyDescent="0.2">
      <c r="B858" s="77"/>
    </row>
    <row r="859" spans="2:2" x14ac:dyDescent="0.2">
      <c r="B859" s="77"/>
    </row>
    <row r="860" spans="2:2" x14ac:dyDescent="0.2">
      <c r="B860" s="77"/>
    </row>
    <row r="861" spans="2:2" x14ac:dyDescent="0.2">
      <c r="B861" s="77"/>
    </row>
    <row r="862" spans="2:2" x14ac:dyDescent="0.2">
      <c r="B862" s="77"/>
    </row>
    <row r="863" spans="2:2" x14ac:dyDescent="0.2">
      <c r="B863" s="77"/>
    </row>
    <row r="864" spans="2:2" x14ac:dyDescent="0.2">
      <c r="B864" s="77"/>
    </row>
    <row r="865" spans="2:2" x14ac:dyDescent="0.2">
      <c r="B865" s="77"/>
    </row>
    <row r="866" spans="2:2" x14ac:dyDescent="0.2">
      <c r="B866" s="77"/>
    </row>
    <row r="867" spans="2:2" x14ac:dyDescent="0.2">
      <c r="B867" s="77"/>
    </row>
    <row r="868" spans="2:2" x14ac:dyDescent="0.2">
      <c r="B868" s="77"/>
    </row>
    <row r="869" spans="2:2" x14ac:dyDescent="0.2">
      <c r="B869" s="77"/>
    </row>
    <row r="870" spans="2:2" x14ac:dyDescent="0.2">
      <c r="B870" s="77"/>
    </row>
    <row r="871" spans="2:2" x14ac:dyDescent="0.2">
      <c r="B871" s="77"/>
    </row>
    <row r="872" spans="2:2" x14ac:dyDescent="0.2">
      <c r="B872" s="77"/>
    </row>
    <row r="873" spans="2:2" x14ac:dyDescent="0.2">
      <c r="B873" s="77"/>
    </row>
    <row r="874" spans="2:2" x14ac:dyDescent="0.2">
      <c r="B874" s="77"/>
    </row>
    <row r="875" spans="2:2" x14ac:dyDescent="0.2">
      <c r="B875" s="77"/>
    </row>
    <row r="876" spans="2:2" x14ac:dyDescent="0.2">
      <c r="B876" s="77"/>
    </row>
    <row r="877" spans="2:2" x14ac:dyDescent="0.2">
      <c r="B877" s="77"/>
    </row>
    <row r="878" spans="2:2" x14ac:dyDescent="0.2">
      <c r="B878" s="77"/>
    </row>
    <row r="879" spans="2:2" x14ac:dyDescent="0.2">
      <c r="B879" s="77"/>
    </row>
    <row r="880" spans="2:2" x14ac:dyDescent="0.2">
      <c r="B880" s="77"/>
    </row>
    <row r="881" spans="2:2" x14ac:dyDescent="0.2">
      <c r="B881" s="77"/>
    </row>
    <row r="882" spans="2:2" x14ac:dyDescent="0.2">
      <c r="B882" s="77"/>
    </row>
    <row r="883" spans="2:2" x14ac:dyDescent="0.2">
      <c r="B883" s="77"/>
    </row>
    <row r="884" spans="2:2" x14ac:dyDescent="0.2">
      <c r="B884" s="77"/>
    </row>
    <row r="885" spans="2:2" x14ac:dyDescent="0.2">
      <c r="B885" s="77"/>
    </row>
    <row r="886" spans="2:2" x14ac:dyDescent="0.2">
      <c r="B886" s="77"/>
    </row>
    <row r="887" spans="2:2" x14ac:dyDescent="0.2">
      <c r="B887" s="77"/>
    </row>
    <row r="888" spans="2:2" x14ac:dyDescent="0.2">
      <c r="B888" s="77"/>
    </row>
    <row r="889" spans="2:2" x14ac:dyDescent="0.2">
      <c r="B889" s="77"/>
    </row>
    <row r="890" spans="2:2" x14ac:dyDescent="0.2">
      <c r="B890" s="77"/>
    </row>
    <row r="891" spans="2:2" x14ac:dyDescent="0.2">
      <c r="B891" s="77"/>
    </row>
    <row r="892" spans="2:2" x14ac:dyDescent="0.2">
      <c r="B892" s="77"/>
    </row>
    <row r="893" spans="2:2" x14ac:dyDescent="0.2">
      <c r="B893" s="77"/>
    </row>
    <row r="894" spans="2:2" x14ac:dyDescent="0.2">
      <c r="B894" s="77"/>
    </row>
    <row r="895" spans="2:2" x14ac:dyDescent="0.2">
      <c r="B895" s="77"/>
    </row>
    <row r="896" spans="2:2" x14ac:dyDescent="0.2">
      <c r="B896" s="77"/>
    </row>
    <row r="897" spans="2:2" x14ac:dyDescent="0.2">
      <c r="B897" s="77"/>
    </row>
    <row r="898" spans="2:2" x14ac:dyDescent="0.2">
      <c r="B898" s="77"/>
    </row>
    <row r="899" spans="2:2" x14ac:dyDescent="0.2">
      <c r="B899" s="77"/>
    </row>
    <row r="900" spans="2:2" x14ac:dyDescent="0.2">
      <c r="B900" s="77"/>
    </row>
    <row r="901" spans="2:2" x14ac:dyDescent="0.2">
      <c r="B901" s="77"/>
    </row>
    <row r="902" spans="2:2" x14ac:dyDescent="0.2">
      <c r="B902" s="77"/>
    </row>
    <row r="903" spans="2:2" x14ac:dyDescent="0.2">
      <c r="B903" s="77"/>
    </row>
    <row r="904" spans="2:2" x14ac:dyDescent="0.2">
      <c r="B904" s="77"/>
    </row>
    <row r="905" spans="2:2" x14ac:dyDescent="0.2">
      <c r="B905" s="77"/>
    </row>
    <row r="906" spans="2:2" x14ac:dyDescent="0.2">
      <c r="B906" s="77"/>
    </row>
    <row r="907" spans="2:2" x14ac:dyDescent="0.2">
      <c r="B907" s="77"/>
    </row>
    <row r="908" spans="2:2" x14ac:dyDescent="0.2">
      <c r="B908" s="77"/>
    </row>
    <row r="909" spans="2:2" x14ac:dyDescent="0.2">
      <c r="B909" s="77"/>
    </row>
    <row r="910" spans="2:2" x14ac:dyDescent="0.2">
      <c r="B910" s="77"/>
    </row>
    <row r="911" spans="2:2" x14ac:dyDescent="0.2">
      <c r="B911" s="77"/>
    </row>
    <row r="912" spans="2:2" x14ac:dyDescent="0.2">
      <c r="B912" s="77"/>
    </row>
    <row r="913" spans="2:2" x14ac:dyDescent="0.2">
      <c r="B913" s="77"/>
    </row>
    <row r="914" spans="2:2" x14ac:dyDescent="0.2">
      <c r="B914" s="77"/>
    </row>
    <row r="915" spans="2:2" x14ac:dyDescent="0.2">
      <c r="B915" s="77"/>
    </row>
    <row r="916" spans="2:2" x14ac:dyDescent="0.2">
      <c r="B916" s="77"/>
    </row>
    <row r="917" spans="2:2" x14ac:dyDescent="0.2">
      <c r="B917" s="77"/>
    </row>
    <row r="918" spans="2:2" x14ac:dyDescent="0.2">
      <c r="B918" s="77"/>
    </row>
    <row r="919" spans="2:2" x14ac:dyDescent="0.2">
      <c r="B919" s="77"/>
    </row>
    <row r="920" spans="2:2" x14ac:dyDescent="0.2">
      <c r="B920" s="77"/>
    </row>
    <row r="921" spans="2:2" x14ac:dyDescent="0.2">
      <c r="B921" s="77"/>
    </row>
    <row r="922" spans="2:2" x14ac:dyDescent="0.2">
      <c r="B922" s="77"/>
    </row>
    <row r="923" spans="2:2" x14ac:dyDescent="0.2">
      <c r="B923" s="77"/>
    </row>
    <row r="924" spans="2:2" x14ac:dyDescent="0.2">
      <c r="B924" s="77"/>
    </row>
    <row r="925" spans="2:2" x14ac:dyDescent="0.2">
      <c r="B925" s="77"/>
    </row>
    <row r="926" spans="2:2" x14ac:dyDescent="0.2">
      <c r="B926" s="77"/>
    </row>
    <row r="927" spans="2:2" x14ac:dyDescent="0.2">
      <c r="B927" s="77"/>
    </row>
    <row r="928" spans="2:2" x14ac:dyDescent="0.2">
      <c r="B928" s="77"/>
    </row>
    <row r="929" spans="2:2" x14ac:dyDescent="0.2">
      <c r="B929" s="77"/>
    </row>
    <row r="930" spans="2:2" x14ac:dyDescent="0.2">
      <c r="B930" s="77"/>
    </row>
    <row r="931" spans="2:2" x14ac:dyDescent="0.2">
      <c r="B931" s="77"/>
    </row>
    <row r="932" spans="2:2" x14ac:dyDescent="0.2">
      <c r="B932" s="77"/>
    </row>
    <row r="933" spans="2:2" x14ac:dyDescent="0.2">
      <c r="B933" s="77"/>
    </row>
    <row r="934" spans="2:2" x14ac:dyDescent="0.2">
      <c r="B934" s="77"/>
    </row>
    <row r="935" spans="2:2" x14ac:dyDescent="0.2">
      <c r="B935" s="77"/>
    </row>
    <row r="936" spans="2:2" x14ac:dyDescent="0.2">
      <c r="B936" s="77"/>
    </row>
    <row r="937" spans="2:2" x14ac:dyDescent="0.2">
      <c r="B937" s="77"/>
    </row>
    <row r="938" spans="2:2" x14ac:dyDescent="0.2">
      <c r="B938" s="77"/>
    </row>
    <row r="939" spans="2:2" x14ac:dyDescent="0.2">
      <c r="B939" s="77"/>
    </row>
    <row r="940" spans="2:2" x14ac:dyDescent="0.2">
      <c r="B940" s="77"/>
    </row>
    <row r="941" spans="2:2" x14ac:dyDescent="0.2">
      <c r="B941" s="77"/>
    </row>
    <row r="942" spans="2:2" x14ac:dyDescent="0.2">
      <c r="B942" s="77"/>
    </row>
    <row r="943" spans="2:2" x14ac:dyDescent="0.2">
      <c r="B943" s="77"/>
    </row>
    <row r="944" spans="2:2" x14ac:dyDescent="0.2">
      <c r="B944" s="77"/>
    </row>
    <row r="945" spans="2:2" x14ac:dyDescent="0.2">
      <c r="B945" s="77"/>
    </row>
    <row r="946" spans="2:2" x14ac:dyDescent="0.2">
      <c r="B946" s="77"/>
    </row>
    <row r="947" spans="2:2" x14ac:dyDescent="0.2">
      <c r="B947" s="77"/>
    </row>
    <row r="948" spans="2:2" x14ac:dyDescent="0.2">
      <c r="B948" s="77"/>
    </row>
    <row r="949" spans="2:2" x14ac:dyDescent="0.2">
      <c r="B949" s="77"/>
    </row>
    <row r="950" spans="2:2" x14ac:dyDescent="0.2">
      <c r="B950" s="77"/>
    </row>
    <row r="951" spans="2:2" x14ac:dyDescent="0.2">
      <c r="B951" s="77"/>
    </row>
    <row r="952" spans="2:2" x14ac:dyDescent="0.2">
      <c r="B952" s="77"/>
    </row>
    <row r="953" spans="2:2" x14ac:dyDescent="0.2">
      <c r="B953" s="77"/>
    </row>
    <row r="954" spans="2:2" x14ac:dyDescent="0.2">
      <c r="B954" s="77"/>
    </row>
    <row r="955" spans="2:2" x14ac:dyDescent="0.2">
      <c r="B955" s="77"/>
    </row>
    <row r="956" spans="2:2" x14ac:dyDescent="0.2">
      <c r="B956" s="77"/>
    </row>
    <row r="957" spans="2:2" x14ac:dyDescent="0.2">
      <c r="B957" s="77"/>
    </row>
    <row r="958" spans="2:2" x14ac:dyDescent="0.2">
      <c r="B958" s="77"/>
    </row>
    <row r="959" spans="2:2" x14ac:dyDescent="0.2">
      <c r="B959" s="77"/>
    </row>
    <row r="960" spans="2:2" x14ac:dyDescent="0.2">
      <c r="B960" s="77"/>
    </row>
    <row r="961" spans="2:2" x14ac:dyDescent="0.2">
      <c r="B961" s="77"/>
    </row>
    <row r="962" spans="2:2" x14ac:dyDescent="0.2">
      <c r="B962" s="77"/>
    </row>
    <row r="963" spans="2:2" x14ac:dyDescent="0.2">
      <c r="B963" s="77"/>
    </row>
    <row r="964" spans="2:2" x14ac:dyDescent="0.2">
      <c r="B964" s="77"/>
    </row>
    <row r="965" spans="2:2" x14ac:dyDescent="0.2">
      <c r="B965" s="77"/>
    </row>
    <row r="966" spans="2:2" x14ac:dyDescent="0.2">
      <c r="B966" s="77"/>
    </row>
    <row r="967" spans="2:2" x14ac:dyDescent="0.2">
      <c r="B967" s="77"/>
    </row>
    <row r="968" spans="2:2" x14ac:dyDescent="0.2">
      <c r="B968" s="77"/>
    </row>
    <row r="969" spans="2:2" x14ac:dyDescent="0.2">
      <c r="B969" s="77"/>
    </row>
    <row r="970" spans="2:2" x14ac:dyDescent="0.2">
      <c r="B970" s="77"/>
    </row>
    <row r="971" spans="2:2" x14ac:dyDescent="0.2">
      <c r="B971" s="77"/>
    </row>
    <row r="972" spans="2:2" x14ac:dyDescent="0.2">
      <c r="B972" s="77"/>
    </row>
    <row r="973" spans="2:2" x14ac:dyDescent="0.2">
      <c r="B973" s="77"/>
    </row>
    <row r="974" spans="2:2" x14ac:dyDescent="0.2">
      <c r="B974" s="77"/>
    </row>
    <row r="975" spans="2:2" x14ac:dyDescent="0.2">
      <c r="B975" s="77"/>
    </row>
    <row r="976" spans="2:2" x14ac:dyDescent="0.2">
      <c r="B976" s="77"/>
    </row>
    <row r="977" spans="2:2" x14ac:dyDescent="0.2">
      <c r="B977" s="77"/>
    </row>
    <row r="978" spans="2:2" x14ac:dyDescent="0.2">
      <c r="B978" s="77"/>
    </row>
    <row r="979" spans="2:2" x14ac:dyDescent="0.2">
      <c r="B979" s="77"/>
    </row>
    <row r="980" spans="2:2" x14ac:dyDescent="0.2">
      <c r="B980" s="77"/>
    </row>
    <row r="981" spans="2:2" x14ac:dyDescent="0.2">
      <c r="B981" s="77"/>
    </row>
    <row r="982" spans="2:2" x14ac:dyDescent="0.2">
      <c r="B982" s="77"/>
    </row>
    <row r="983" spans="2:2" x14ac:dyDescent="0.2">
      <c r="B983" s="77"/>
    </row>
    <row r="984" spans="2:2" x14ac:dyDescent="0.2">
      <c r="B984" s="77"/>
    </row>
    <row r="985" spans="2:2" x14ac:dyDescent="0.2">
      <c r="B985" s="77"/>
    </row>
    <row r="986" spans="2:2" x14ac:dyDescent="0.2">
      <c r="B986" s="77"/>
    </row>
    <row r="987" spans="2:2" x14ac:dyDescent="0.2">
      <c r="B987" s="77"/>
    </row>
    <row r="988" spans="2:2" x14ac:dyDescent="0.2">
      <c r="B988" s="77"/>
    </row>
    <row r="989" spans="2:2" x14ac:dyDescent="0.2">
      <c r="B989" s="77"/>
    </row>
    <row r="990" spans="2:2" x14ac:dyDescent="0.2">
      <c r="B990" s="77"/>
    </row>
    <row r="991" spans="2:2" x14ac:dyDescent="0.2">
      <c r="B991" s="77"/>
    </row>
    <row r="992" spans="2:2" x14ac:dyDescent="0.2">
      <c r="B992" s="77"/>
    </row>
    <row r="993" spans="2:2" x14ac:dyDescent="0.2">
      <c r="B993" s="77"/>
    </row>
    <row r="994" spans="2:2" x14ac:dyDescent="0.2">
      <c r="B994" s="77"/>
    </row>
    <row r="995" spans="2:2" x14ac:dyDescent="0.2">
      <c r="B995" s="77"/>
    </row>
    <row r="996" spans="2:2" x14ac:dyDescent="0.2">
      <c r="B996" s="77"/>
    </row>
    <row r="997" spans="2:2" x14ac:dyDescent="0.2">
      <c r="B997" s="77"/>
    </row>
    <row r="998" spans="2:2" x14ac:dyDescent="0.2">
      <c r="B998" s="77"/>
    </row>
    <row r="999" spans="2:2" x14ac:dyDescent="0.2">
      <c r="B999" s="77"/>
    </row>
    <row r="1000" spans="2:2" x14ac:dyDescent="0.2">
      <c r="B1000" s="77"/>
    </row>
    <row r="1001" spans="2:2" x14ac:dyDescent="0.2">
      <c r="B1001" s="77"/>
    </row>
    <row r="1002" spans="2:2" x14ac:dyDescent="0.2">
      <c r="B1002" s="77"/>
    </row>
    <row r="1003" spans="2:2" x14ac:dyDescent="0.2">
      <c r="B1003" s="77"/>
    </row>
    <row r="1004" spans="2:2" x14ac:dyDescent="0.2">
      <c r="B1004" s="77"/>
    </row>
    <row r="1005" spans="2:2" x14ac:dyDescent="0.2">
      <c r="B1005" s="77"/>
    </row>
    <row r="1006" spans="2:2" x14ac:dyDescent="0.2">
      <c r="B1006" s="77"/>
    </row>
    <row r="1007" spans="2:2" x14ac:dyDescent="0.2">
      <c r="B1007" s="77"/>
    </row>
    <row r="1008" spans="2:2" x14ac:dyDescent="0.2">
      <c r="B1008" s="77"/>
    </row>
    <row r="1009" spans="2:2" x14ac:dyDescent="0.2">
      <c r="B1009" s="77"/>
    </row>
    <row r="1010" spans="2:2" x14ac:dyDescent="0.2">
      <c r="B1010" s="77"/>
    </row>
    <row r="1011" spans="2:2" x14ac:dyDescent="0.2">
      <c r="B1011" s="77"/>
    </row>
    <row r="1012" spans="2:2" x14ac:dyDescent="0.2">
      <c r="B1012" s="77"/>
    </row>
    <row r="1013" spans="2:2" x14ac:dyDescent="0.2">
      <c r="B1013" s="77"/>
    </row>
    <row r="1014" spans="2:2" x14ac:dyDescent="0.2">
      <c r="B1014" s="77"/>
    </row>
    <row r="1015" spans="2:2" x14ac:dyDescent="0.2">
      <c r="B1015" s="77"/>
    </row>
    <row r="1016" spans="2:2" x14ac:dyDescent="0.2">
      <c r="B1016" s="77"/>
    </row>
    <row r="1017" spans="2:2" x14ac:dyDescent="0.2">
      <c r="B1017" s="77"/>
    </row>
    <row r="1018" spans="2:2" x14ac:dyDescent="0.2">
      <c r="B1018" s="77"/>
    </row>
    <row r="1019" spans="2:2" x14ac:dyDescent="0.2">
      <c r="B1019" s="77"/>
    </row>
    <row r="1020" spans="2:2" x14ac:dyDescent="0.2">
      <c r="B1020" s="77"/>
    </row>
    <row r="1021" spans="2:2" x14ac:dyDescent="0.2">
      <c r="B1021" s="77"/>
    </row>
    <row r="1022" spans="2:2" x14ac:dyDescent="0.2">
      <c r="B1022" s="77"/>
    </row>
    <row r="1023" spans="2:2" x14ac:dyDescent="0.2">
      <c r="B1023" s="77"/>
    </row>
    <row r="1024" spans="2:2" x14ac:dyDescent="0.2">
      <c r="B1024" s="77"/>
    </row>
    <row r="1025" spans="2:2" x14ac:dyDescent="0.2">
      <c r="B1025" s="77"/>
    </row>
    <row r="1026" spans="2:2" x14ac:dyDescent="0.2">
      <c r="B1026" s="77"/>
    </row>
    <row r="1027" spans="2:2" x14ac:dyDescent="0.2">
      <c r="B1027" s="77"/>
    </row>
    <row r="1028" spans="2:2" x14ac:dyDescent="0.2">
      <c r="B1028" s="77"/>
    </row>
    <row r="1029" spans="2:2" x14ac:dyDescent="0.2">
      <c r="B1029" s="77"/>
    </row>
    <row r="1030" spans="2:2" x14ac:dyDescent="0.2">
      <c r="B1030" s="77"/>
    </row>
    <row r="1031" spans="2:2" x14ac:dyDescent="0.2">
      <c r="B1031" s="77"/>
    </row>
    <row r="1032" spans="2:2" x14ac:dyDescent="0.2">
      <c r="B1032" s="77"/>
    </row>
    <row r="1033" spans="2:2" x14ac:dyDescent="0.2">
      <c r="B1033" s="77"/>
    </row>
    <row r="1034" spans="2:2" x14ac:dyDescent="0.2">
      <c r="B1034" s="77"/>
    </row>
    <row r="1035" spans="2:2" x14ac:dyDescent="0.2">
      <c r="B1035" s="77"/>
    </row>
    <row r="1036" spans="2:2" x14ac:dyDescent="0.2">
      <c r="B1036" s="77"/>
    </row>
    <row r="1037" spans="2:2" x14ac:dyDescent="0.2">
      <c r="B1037" s="77"/>
    </row>
    <row r="1038" spans="2:2" x14ac:dyDescent="0.2">
      <c r="B1038" s="77"/>
    </row>
    <row r="1039" spans="2:2" x14ac:dyDescent="0.2">
      <c r="B1039" s="77"/>
    </row>
    <row r="1040" spans="2:2" x14ac:dyDescent="0.2">
      <c r="B1040" s="77"/>
    </row>
    <row r="1041" spans="2:2" x14ac:dyDescent="0.2">
      <c r="B1041" s="77"/>
    </row>
    <row r="1042" spans="2:2" x14ac:dyDescent="0.2">
      <c r="B1042" s="77"/>
    </row>
    <row r="1043" spans="2:2" x14ac:dyDescent="0.2">
      <c r="B1043" s="77"/>
    </row>
    <row r="1044" spans="2:2" x14ac:dyDescent="0.2">
      <c r="B1044" s="77"/>
    </row>
    <row r="1045" spans="2:2" x14ac:dyDescent="0.2">
      <c r="B1045" s="77"/>
    </row>
    <row r="1046" spans="2:2" x14ac:dyDescent="0.2">
      <c r="B1046" s="77"/>
    </row>
    <row r="1047" spans="2:2" x14ac:dyDescent="0.2">
      <c r="B1047" s="77"/>
    </row>
    <row r="1048" spans="2:2" x14ac:dyDescent="0.2">
      <c r="B1048" s="77"/>
    </row>
    <row r="1049" spans="2:2" x14ac:dyDescent="0.2">
      <c r="B1049" s="77"/>
    </row>
    <row r="1050" spans="2:2" x14ac:dyDescent="0.2">
      <c r="B1050" s="77"/>
    </row>
    <row r="1051" spans="2:2" x14ac:dyDescent="0.2">
      <c r="B1051" s="77"/>
    </row>
    <row r="1052" spans="2:2" x14ac:dyDescent="0.2">
      <c r="B1052" s="77"/>
    </row>
    <row r="1053" spans="2:2" x14ac:dyDescent="0.2">
      <c r="B1053" s="77"/>
    </row>
    <row r="1054" spans="2:2" x14ac:dyDescent="0.2">
      <c r="B1054" s="77"/>
    </row>
    <row r="1055" spans="2:2" x14ac:dyDescent="0.2">
      <c r="B1055" s="77"/>
    </row>
    <row r="1056" spans="2:2" x14ac:dyDescent="0.2">
      <c r="B1056" s="77"/>
    </row>
    <row r="1057" spans="2:2" x14ac:dyDescent="0.2">
      <c r="B1057" s="77"/>
    </row>
    <row r="1058" spans="2:2" x14ac:dyDescent="0.2">
      <c r="B1058" s="77"/>
    </row>
    <row r="1059" spans="2:2" x14ac:dyDescent="0.2">
      <c r="B1059" s="77"/>
    </row>
    <row r="1060" spans="2:2" x14ac:dyDescent="0.2">
      <c r="B1060" s="77"/>
    </row>
    <row r="1061" spans="2:2" x14ac:dyDescent="0.2">
      <c r="B1061" s="77"/>
    </row>
    <row r="1062" spans="2:2" x14ac:dyDescent="0.2">
      <c r="B1062" s="77"/>
    </row>
    <row r="1063" spans="2:2" x14ac:dyDescent="0.2">
      <c r="B1063" s="77"/>
    </row>
    <row r="1064" spans="2:2" x14ac:dyDescent="0.2">
      <c r="B1064" s="77"/>
    </row>
    <row r="1065" spans="2:2" x14ac:dyDescent="0.2">
      <c r="B1065" s="77"/>
    </row>
    <row r="1066" spans="2:2" x14ac:dyDescent="0.2">
      <c r="B1066" s="77"/>
    </row>
    <row r="1067" spans="2:2" x14ac:dyDescent="0.2">
      <c r="B1067" s="77"/>
    </row>
    <row r="1068" spans="2:2" x14ac:dyDescent="0.2">
      <c r="B1068" s="77"/>
    </row>
    <row r="1069" spans="2:2" x14ac:dyDescent="0.2">
      <c r="B1069" s="77"/>
    </row>
    <row r="1070" spans="2:2" x14ac:dyDescent="0.2">
      <c r="B1070" s="77"/>
    </row>
    <row r="1071" spans="2:2" x14ac:dyDescent="0.2">
      <c r="B1071" s="77"/>
    </row>
    <row r="1072" spans="2:2" x14ac:dyDescent="0.2">
      <c r="B1072" s="77"/>
    </row>
    <row r="1073" spans="2:2" x14ac:dyDescent="0.2">
      <c r="B1073" s="77"/>
    </row>
    <row r="1074" spans="2:2" x14ac:dyDescent="0.2">
      <c r="B1074" s="77"/>
    </row>
    <row r="1075" spans="2:2" x14ac:dyDescent="0.2">
      <c r="B1075" s="77"/>
    </row>
    <row r="1076" spans="2:2" x14ac:dyDescent="0.2">
      <c r="B1076" s="77"/>
    </row>
    <row r="1077" spans="2:2" x14ac:dyDescent="0.2">
      <c r="B1077" s="77"/>
    </row>
    <row r="1078" spans="2:2" x14ac:dyDescent="0.2">
      <c r="B1078" s="77"/>
    </row>
    <row r="1079" spans="2:2" x14ac:dyDescent="0.2">
      <c r="B1079" s="77"/>
    </row>
    <row r="1080" spans="2:2" x14ac:dyDescent="0.2">
      <c r="B1080" s="77"/>
    </row>
    <row r="1081" spans="2:2" x14ac:dyDescent="0.2">
      <c r="B1081" s="77"/>
    </row>
    <row r="1082" spans="2:2" x14ac:dyDescent="0.2">
      <c r="B1082" s="77"/>
    </row>
    <row r="1083" spans="2:2" x14ac:dyDescent="0.2">
      <c r="B1083" s="77"/>
    </row>
    <row r="1084" spans="2:2" x14ac:dyDescent="0.2">
      <c r="B1084" s="77"/>
    </row>
    <row r="1085" spans="2:2" x14ac:dyDescent="0.2">
      <c r="B1085" s="77"/>
    </row>
    <row r="1086" spans="2:2" x14ac:dyDescent="0.2">
      <c r="B1086" s="77"/>
    </row>
    <row r="1087" spans="2:2" x14ac:dyDescent="0.2">
      <c r="B1087" s="77"/>
    </row>
    <row r="1088" spans="2:2" x14ac:dyDescent="0.2">
      <c r="B1088" s="77"/>
    </row>
    <row r="1089" spans="2:2" x14ac:dyDescent="0.2">
      <c r="B1089" s="77"/>
    </row>
    <row r="1090" spans="2:2" x14ac:dyDescent="0.2">
      <c r="B1090" s="77"/>
    </row>
    <row r="1091" spans="2:2" x14ac:dyDescent="0.2">
      <c r="B1091" s="77"/>
    </row>
    <row r="1092" spans="2:2" x14ac:dyDescent="0.2">
      <c r="B1092" s="77"/>
    </row>
    <row r="1093" spans="2:2" x14ac:dyDescent="0.2">
      <c r="B1093" s="77"/>
    </row>
    <row r="1094" spans="2:2" x14ac:dyDescent="0.2">
      <c r="B1094" s="77"/>
    </row>
    <row r="1095" spans="2:2" x14ac:dyDescent="0.2">
      <c r="B1095" s="77"/>
    </row>
    <row r="1096" spans="2:2" x14ac:dyDescent="0.2">
      <c r="B1096" s="77"/>
    </row>
    <row r="1097" spans="2:2" x14ac:dyDescent="0.2">
      <c r="B1097" s="77"/>
    </row>
    <row r="1098" spans="2:2" x14ac:dyDescent="0.2">
      <c r="B1098" s="77"/>
    </row>
    <row r="1099" spans="2:2" x14ac:dyDescent="0.2">
      <c r="B1099" s="77"/>
    </row>
    <row r="1100" spans="2:2" x14ac:dyDescent="0.2">
      <c r="B1100" s="77"/>
    </row>
    <row r="1101" spans="2:2" x14ac:dyDescent="0.2">
      <c r="B1101" s="77"/>
    </row>
    <row r="1102" spans="2:2" x14ac:dyDescent="0.2">
      <c r="B1102" s="77"/>
    </row>
    <row r="1103" spans="2:2" x14ac:dyDescent="0.2">
      <c r="B1103" s="77"/>
    </row>
    <row r="1104" spans="2:2" x14ac:dyDescent="0.2">
      <c r="B1104" s="77"/>
    </row>
    <row r="1105" spans="2:2" x14ac:dyDescent="0.2">
      <c r="B1105" s="77"/>
    </row>
    <row r="1106" spans="2:2" x14ac:dyDescent="0.2">
      <c r="B1106" s="77"/>
    </row>
    <row r="1107" spans="2:2" x14ac:dyDescent="0.2">
      <c r="B1107" s="77"/>
    </row>
    <row r="1108" spans="2:2" x14ac:dyDescent="0.2">
      <c r="B1108" s="77"/>
    </row>
    <row r="1109" spans="2:2" x14ac:dyDescent="0.2">
      <c r="B1109" s="77"/>
    </row>
    <row r="1110" spans="2:2" x14ac:dyDescent="0.2">
      <c r="B1110" s="77"/>
    </row>
    <row r="1111" spans="2:2" x14ac:dyDescent="0.2">
      <c r="B1111" s="77"/>
    </row>
    <row r="1112" spans="2:2" x14ac:dyDescent="0.2">
      <c r="B1112" s="77"/>
    </row>
    <row r="1113" spans="2:2" x14ac:dyDescent="0.2">
      <c r="B1113" s="77"/>
    </row>
    <row r="1114" spans="2:2" x14ac:dyDescent="0.2">
      <c r="B1114" s="77"/>
    </row>
    <row r="1115" spans="2:2" x14ac:dyDescent="0.2">
      <c r="B1115" s="77"/>
    </row>
    <row r="1116" spans="2:2" x14ac:dyDescent="0.2">
      <c r="B1116" s="77"/>
    </row>
    <row r="1117" spans="2:2" x14ac:dyDescent="0.2">
      <c r="B1117" s="77"/>
    </row>
    <row r="1118" spans="2:2" x14ac:dyDescent="0.2">
      <c r="B1118" s="77"/>
    </row>
    <row r="1119" spans="2:2" x14ac:dyDescent="0.2">
      <c r="B1119" s="77"/>
    </row>
    <row r="1120" spans="2:2" x14ac:dyDescent="0.2">
      <c r="B1120" s="77"/>
    </row>
    <row r="1121" spans="2:2" x14ac:dyDescent="0.2">
      <c r="B1121" s="77"/>
    </row>
    <row r="1122" spans="2:2" x14ac:dyDescent="0.2">
      <c r="B1122" s="77"/>
    </row>
    <row r="1123" spans="2:2" x14ac:dyDescent="0.2">
      <c r="B1123" s="77"/>
    </row>
    <row r="1124" spans="2:2" x14ac:dyDescent="0.2">
      <c r="B1124" s="77"/>
    </row>
    <row r="1125" spans="2:2" x14ac:dyDescent="0.2">
      <c r="B1125" s="77"/>
    </row>
    <row r="1126" spans="2:2" x14ac:dyDescent="0.2">
      <c r="B1126" s="77"/>
    </row>
    <row r="1127" spans="2:2" x14ac:dyDescent="0.2">
      <c r="B1127" s="77"/>
    </row>
    <row r="1128" spans="2:2" x14ac:dyDescent="0.2">
      <c r="B1128" s="77"/>
    </row>
    <row r="1129" spans="2:2" x14ac:dyDescent="0.2">
      <c r="B1129" s="77"/>
    </row>
    <row r="1130" spans="2:2" x14ac:dyDescent="0.2">
      <c r="B1130" s="77"/>
    </row>
    <row r="1131" spans="2:2" x14ac:dyDescent="0.2">
      <c r="B1131" s="77"/>
    </row>
    <row r="1132" spans="2:2" x14ac:dyDescent="0.2">
      <c r="B1132" s="77"/>
    </row>
    <row r="1133" spans="2:2" x14ac:dyDescent="0.2">
      <c r="B1133" s="77"/>
    </row>
    <row r="1134" spans="2:2" x14ac:dyDescent="0.2">
      <c r="B1134" s="77"/>
    </row>
    <row r="1135" spans="2:2" x14ac:dyDescent="0.2">
      <c r="B1135" s="77"/>
    </row>
    <row r="1136" spans="2:2" x14ac:dyDescent="0.2">
      <c r="B1136" s="77"/>
    </row>
    <row r="1137" spans="2:2" x14ac:dyDescent="0.2">
      <c r="B1137" s="77"/>
    </row>
    <row r="1138" spans="2:2" x14ac:dyDescent="0.2">
      <c r="B1138" s="77"/>
    </row>
    <row r="1139" spans="2:2" x14ac:dyDescent="0.2">
      <c r="B1139" s="77"/>
    </row>
    <row r="1140" spans="2:2" x14ac:dyDescent="0.2">
      <c r="B1140" s="77"/>
    </row>
    <row r="1141" spans="2:2" x14ac:dyDescent="0.2">
      <c r="B1141" s="77"/>
    </row>
    <row r="1142" spans="2:2" x14ac:dyDescent="0.2">
      <c r="B1142" s="77"/>
    </row>
    <row r="1143" spans="2:2" x14ac:dyDescent="0.2">
      <c r="B1143" s="77"/>
    </row>
    <row r="1144" spans="2:2" x14ac:dyDescent="0.2">
      <c r="B1144" s="77"/>
    </row>
    <row r="1145" spans="2:2" x14ac:dyDescent="0.2">
      <c r="B1145" s="77"/>
    </row>
    <row r="1146" spans="2:2" x14ac:dyDescent="0.2">
      <c r="B1146" s="77"/>
    </row>
    <row r="1147" spans="2:2" x14ac:dyDescent="0.2">
      <c r="B1147" s="77"/>
    </row>
    <row r="1148" spans="2:2" x14ac:dyDescent="0.2">
      <c r="B1148" s="77"/>
    </row>
    <row r="1149" spans="2:2" x14ac:dyDescent="0.2">
      <c r="B1149" s="77"/>
    </row>
    <row r="1150" spans="2:2" x14ac:dyDescent="0.2">
      <c r="B1150" s="77"/>
    </row>
    <row r="1151" spans="2:2" x14ac:dyDescent="0.2">
      <c r="B1151" s="77"/>
    </row>
    <row r="1152" spans="2:2" x14ac:dyDescent="0.2">
      <c r="B1152" s="77"/>
    </row>
    <row r="1153" spans="2:2" x14ac:dyDescent="0.2">
      <c r="B1153" s="77"/>
    </row>
    <row r="1154" spans="2:2" x14ac:dyDescent="0.2">
      <c r="B1154" s="77"/>
    </row>
    <row r="1155" spans="2:2" x14ac:dyDescent="0.2">
      <c r="B1155" s="77"/>
    </row>
    <row r="1156" spans="2:2" x14ac:dyDescent="0.2">
      <c r="B1156" s="77"/>
    </row>
    <row r="1157" spans="2:2" x14ac:dyDescent="0.2">
      <c r="B1157" s="77"/>
    </row>
    <row r="1158" spans="2:2" x14ac:dyDescent="0.2">
      <c r="B1158" s="77"/>
    </row>
    <row r="1159" spans="2:2" x14ac:dyDescent="0.2">
      <c r="B1159" s="77"/>
    </row>
    <row r="1160" spans="2:2" x14ac:dyDescent="0.2">
      <c r="B1160" s="77"/>
    </row>
    <row r="1161" spans="2:2" x14ac:dyDescent="0.2">
      <c r="B1161" s="77"/>
    </row>
    <row r="1162" spans="2:2" x14ac:dyDescent="0.2">
      <c r="B1162" s="77"/>
    </row>
    <row r="1163" spans="2:2" x14ac:dyDescent="0.2">
      <c r="B1163" s="77"/>
    </row>
    <row r="1164" spans="2:2" x14ac:dyDescent="0.2">
      <c r="B1164" s="77"/>
    </row>
    <row r="1165" spans="2:2" x14ac:dyDescent="0.2">
      <c r="B1165" s="77"/>
    </row>
    <row r="1166" spans="2:2" x14ac:dyDescent="0.2">
      <c r="B1166" s="77"/>
    </row>
    <row r="1167" spans="2:2" x14ac:dyDescent="0.2">
      <c r="B1167" s="77"/>
    </row>
    <row r="1168" spans="2:2" x14ac:dyDescent="0.2">
      <c r="B1168" s="77"/>
    </row>
    <row r="1169" spans="2:2" x14ac:dyDescent="0.2">
      <c r="B1169" s="77"/>
    </row>
    <row r="1170" spans="2:2" x14ac:dyDescent="0.2">
      <c r="B1170" s="77"/>
    </row>
    <row r="1171" spans="2:2" x14ac:dyDescent="0.2">
      <c r="B1171" s="77"/>
    </row>
    <row r="1172" spans="2:2" x14ac:dyDescent="0.2">
      <c r="B1172" s="77"/>
    </row>
    <row r="1173" spans="2:2" x14ac:dyDescent="0.2">
      <c r="B1173" s="77"/>
    </row>
    <row r="1174" spans="2:2" x14ac:dyDescent="0.2">
      <c r="B1174" s="77"/>
    </row>
    <row r="1175" spans="2:2" x14ac:dyDescent="0.2">
      <c r="B1175" s="77"/>
    </row>
    <row r="1176" spans="2:2" x14ac:dyDescent="0.2">
      <c r="B1176" s="77"/>
    </row>
    <row r="1177" spans="2:2" x14ac:dyDescent="0.2">
      <c r="B1177" s="77"/>
    </row>
    <row r="1178" spans="2:2" x14ac:dyDescent="0.2">
      <c r="B1178" s="77"/>
    </row>
    <row r="1179" spans="2:2" x14ac:dyDescent="0.2">
      <c r="B1179" s="77"/>
    </row>
    <row r="1180" spans="2:2" x14ac:dyDescent="0.2">
      <c r="B1180" s="77"/>
    </row>
    <row r="1181" spans="2:2" x14ac:dyDescent="0.2">
      <c r="B1181" s="77"/>
    </row>
    <row r="1182" spans="2:2" x14ac:dyDescent="0.2">
      <c r="B1182" s="77"/>
    </row>
    <row r="1183" spans="2:2" x14ac:dyDescent="0.2">
      <c r="B1183" s="77"/>
    </row>
    <row r="1184" spans="2:2" x14ac:dyDescent="0.2">
      <c r="B1184" s="77"/>
    </row>
    <row r="1185" spans="2:2" x14ac:dyDescent="0.2">
      <c r="B1185" s="77"/>
    </row>
    <row r="1186" spans="2:2" x14ac:dyDescent="0.2">
      <c r="B1186" s="77"/>
    </row>
    <row r="1187" spans="2:2" x14ac:dyDescent="0.2">
      <c r="B1187" s="77"/>
    </row>
    <row r="1188" spans="2:2" x14ac:dyDescent="0.2">
      <c r="B1188" s="77"/>
    </row>
    <row r="1189" spans="2:2" x14ac:dyDescent="0.2">
      <c r="B1189" s="77"/>
    </row>
    <row r="1190" spans="2:2" x14ac:dyDescent="0.2">
      <c r="B1190" s="77"/>
    </row>
    <row r="1191" spans="2:2" x14ac:dyDescent="0.2">
      <c r="B1191" s="77"/>
    </row>
    <row r="1192" spans="2:2" x14ac:dyDescent="0.2">
      <c r="B1192" s="77"/>
    </row>
    <row r="1193" spans="2:2" x14ac:dyDescent="0.2">
      <c r="B1193" s="77"/>
    </row>
    <row r="1194" spans="2:2" x14ac:dyDescent="0.2">
      <c r="B1194" s="77"/>
    </row>
    <row r="1195" spans="2:2" x14ac:dyDescent="0.2">
      <c r="B1195" s="77"/>
    </row>
    <row r="1196" spans="2:2" x14ac:dyDescent="0.2">
      <c r="B1196" s="77"/>
    </row>
    <row r="1197" spans="2:2" x14ac:dyDescent="0.2">
      <c r="B1197" s="77"/>
    </row>
    <row r="1198" spans="2:2" x14ac:dyDescent="0.2">
      <c r="B1198" s="77"/>
    </row>
    <row r="1199" spans="2:2" x14ac:dyDescent="0.2">
      <c r="B1199" s="77"/>
    </row>
    <row r="1200" spans="2:2" x14ac:dyDescent="0.2">
      <c r="B1200" s="77"/>
    </row>
    <row r="1201" spans="2:2" x14ac:dyDescent="0.2">
      <c r="B1201" s="77"/>
    </row>
    <row r="1202" spans="2:2" x14ac:dyDescent="0.2">
      <c r="B1202" s="77"/>
    </row>
    <row r="1203" spans="2:2" x14ac:dyDescent="0.2">
      <c r="B1203" s="77"/>
    </row>
    <row r="1204" spans="2:2" x14ac:dyDescent="0.2">
      <c r="B1204" s="77"/>
    </row>
    <row r="1205" spans="2:2" x14ac:dyDescent="0.2">
      <c r="B1205" s="77"/>
    </row>
    <row r="1206" spans="2:2" x14ac:dyDescent="0.2">
      <c r="B1206" s="77"/>
    </row>
    <row r="1207" spans="2:2" x14ac:dyDescent="0.2">
      <c r="B1207" s="77"/>
    </row>
    <row r="1208" spans="2:2" x14ac:dyDescent="0.2">
      <c r="B1208" s="77"/>
    </row>
    <row r="1209" spans="2:2" x14ac:dyDescent="0.2">
      <c r="B1209" s="77"/>
    </row>
    <row r="1210" spans="2:2" x14ac:dyDescent="0.2">
      <c r="B1210" s="77"/>
    </row>
    <row r="1211" spans="2:2" x14ac:dyDescent="0.2">
      <c r="B1211" s="77"/>
    </row>
    <row r="1212" spans="2:2" x14ac:dyDescent="0.2">
      <c r="B1212" s="77"/>
    </row>
    <row r="1213" spans="2:2" x14ac:dyDescent="0.2">
      <c r="B1213" s="77"/>
    </row>
    <row r="1214" spans="2:2" x14ac:dyDescent="0.2">
      <c r="B1214" s="77"/>
    </row>
    <row r="1215" spans="2:2" x14ac:dyDescent="0.2">
      <c r="B1215" s="77"/>
    </row>
    <row r="1216" spans="2:2" x14ac:dyDescent="0.2">
      <c r="B1216" s="77"/>
    </row>
    <row r="1217" spans="2:2" x14ac:dyDescent="0.2">
      <c r="B1217" s="77"/>
    </row>
    <row r="1218" spans="2:2" x14ac:dyDescent="0.2">
      <c r="B1218" s="77"/>
    </row>
    <row r="1219" spans="2:2" x14ac:dyDescent="0.2">
      <c r="B1219" s="77"/>
    </row>
    <row r="1220" spans="2:2" x14ac:dyDescent="0.2">
      <c r="B1220" s="77"/>
    </row>
    <row r="1221" spans="2:2" x14ac:dyDescent="0.2">
      <c r="B1221" s="77"/>
    </row>
    <row r="1222" spans="2:2" x14ac:dyDescent="0.2">
      <c r="B1222" s="77"/>
    </row>
    <row r="1223" spans="2:2" x14ac:dyDescent="0.2">
      <c r="B1223" s="77"/>
    </row>
    <row r="1224" spans="2:2" x14ac:dyDescent="0.2">
      <c r="B1224" s="77"/>
    </row>
    <row r="1225" spans="2:2" x14ac:dyDescent="0.2">
      <c r="B1225" s="77"/>
    </row>
    <row r="1226" spans="2:2" x14ac:dyDescent="0.2">
      <c r="B1226" s="77"/>
    </row>
    <row r="1227" spans="2:2" x14ac:dyDescent="0.2">
      <c r="B1227" s="77"/>
    </row>
    <row r="1228" spans="2:2" x14ac:dyDescent="0.2">
      <c r="B1228" s="77"/>
    </row>
    <row r="1229" spans="2:2" x14ac:dyDescent="0.2">
      <c r="B1229" s="77"/>
    </row>
    <row r="1230" spans="2:2" x14ac:dyDescent="0.2">
      <c r="B1230" s="77"/>
    </row>
    <row r="1231" spans="2:2" x14ac:dyDescent="0.2">
      <c r="B1231" s="77"/>
    </row>
    <row r="1232" spans="2:2" x14ac:dyDescent="0.2">
      <c r="B1232" s="77"/>
    </row>
    <row r="1233" spans="2:2" x14ac:dyDescent="0.2">
      <c r="B1233" s="77"/>
    </row>
    <row r="1234" spans="2:2" x14ac:dyDescent="0.2">
      <c r="B1234" s="77"/>
    </row>
    <row r="1235" spans="2:2" x14ac:dyDescent="0.2">
      <c r="B1235" s="77"/>
    </row>
    <row r="1236" spans="2:2" x14ac:dyDescent="0.2">
      <c r="B1236" s="77"/>
    </row>
    <row r="1237" spans="2:2" x14ac:dyDescent="0.2">
      <c r="B1237" s="77"/>
    </row>
    <row r="1238" spans="2:2" x14ac:dyDescent="0.2">
      <c r="B1238" s="77"/>
    </row>
    <row r="1239" spans="2:2" x14ac:dyDescent="0.2">
      <c r="B1239" s="77"/>
    </row>
    <row r="1240" spans="2:2" x14ac:dyDescent="0.2">
      <c r="B1240" s="77"/>
    </row>
    <row r="1241" spans="2:2" x14ac:dyDescent="0.2">
      <c r="B1241" s="77"/>
    </row>
    <row r="1242" spans="2:2" x14ac:dyDescent="0.2">
      <c r="B1242" s="77"/>
    </row>
    <row r="1243" spans="2:2" x14ac:dyDescent="0.2">
      <c r="B1243" s="77"/>
    </row>
    <row r="1244" spans="2:2" x14ac:dyDescent="0.2">
      <c r="B1244" s="77"/>
    </row>
    <row r="1245" spans="2:2" x14ac:dyDescent="0.2">
      <c r="B1245" s="77"/>
    </row>
    <row r="1246" spans="2:2" x14ac:dyDescent="0.2">
      <c r="B1246" s="77"/>
    </row>
    <row r="1247" spans="2:2" x14ac:dyDescent="0.2">
      <c r="B1247" s="77"/>
    </row>
    <row r="1248" spans="2:2" x14ac:dyDescent="0.2">
      <c r="B1248" s="77"/>
    </row>
    <row r="1249" spans="2:2" x14ac:dyDescent="0.2">
      <c r="B1249" s="77"/>
    </row>
    <row r="1250" spans="2:2" x14ac:dyDescent="0.2">
      <c r="B1250" s="77"/>
    </row>
    <row r="1251" spans="2:2" x14ac:dyDescent="0.2">
      <c r="B1251" s="77"/>
    </row>
    <row r="1252" spans="2:2" x14ac:dyDescent="0.2">
      <c r="B1252" s="77"/>
    </row>
    <row r="1253" spans="2:2" x14ac:dyDescent="0.2">
      <c r="B1253" s="77"/>
    </row>
    <row r="1254" spans="2:2" x14ac:dyDescent="0.2">
      <c r="B1254" s="77"/>
    </row>
    <row r="1255" spans="2:2" x14ac:dyDescent="0.2">
      <c r="B1255" s="77"/>
    </row>
    <row r="1256" spans="2:2" x14ac:dyDescent="0.2">
      <c r="B1256" s="77"/>
    </row>
    <row r="1257" spans="2:2" x14ac:dyDescent="0.2">
      <c r="B1257" s="77"/>
    </row>
    <row r="1258" spans="2:2" x14ac:dyDescent="0.2">
      <c r="B1258" s="77"/>
    </row>
    <row r="1259" spans="2:2" x14ac:dyDescent="0.2">
      <c r="B1259" s="77"/>
    </row>
    <row r="1260" spans="2:2" x14ac:dyDescent="0.2">
      <c r="B1260" s="77"/>
    </row>
    <row r="1261" spans="2:2" x14ac:dyDescent="0.2">
      <c r="B1261" s="77"/>
    </row>
    <row r="1262" spans="2:2" x14ac:dyDescent="0.2">
      <c r="B1262" s="77"/>
    </row>
    <row r="1263" spans="2:2" x14ac:dyDescent="0.2">
      <c r="B1263" s="77"/>
    </row>
    <row r="1264" spans="2:2" x14ac:dyDescent="0.2">
      <c r="B1264" s="77"/>
    </row>
    <row r="1265" spans="2:2" x14ac:dyDescent="0.2">
      <c r="B1265" s="77"/>
    </row>
    <row r="1266" spans="2:2" x14ac:dyDescent="0.2">
      <c r="B1266" s="77"/>
    </row>
    <row r="1267" spans="2:2" x14ac:dyDescent="0.2">
      <c r="B1267" s="77"/>
    </row>
    <row r="1268" spans="2:2" x14ac:dyDescent="0.2">
      <c r="B1268" s="77"/>
    </row>
    <row r="1269" spans="2:2" x14ac:dyDescent="0.2">
      <c r="B1269" s="77"/>
    </row>
    <row r="1270" spans="2:2" x14ac:dyDescent="0.2">
      <c r="B1270" s="77"/>
    </row>
    <row r="1271" spans="2:2" x14ac:dyDescent="0.2">
      <c r="B1271" s="77"/>
    </row>
    <row r="1272" spans="2:2" x14ac:dyDescent="0.2">
      <c r="B1272" s="77"/>
    </row>
    <row r="1273" spans="2:2" x14ac:dyDescent="0.2">
      <c r="B1273" s="77"/>
    </row>
    <row r="1274" spans="2:2" x14ac:dyDescent="0.2">
      <c r="B1274" s="77"/>
    </row>
    <row r="1275" spans="2:2" x14ac:dyDescent="0.2">
      <c r="B1275" s="77"/>
    </row>
    <row r="1276" spans="2:2" x14ac:dyDescent="0.2">
      <c r="B1276" s="77"/>
    </row>
    <row r="1277" spans="2:2" x14ac:dyDescent="0.2">
      <c r="B1277" s="77"/>
    </row>
    <row r="1278" spans="2:2" x14ac:dyDescent="0.2">
      <c r="B1278" s="77"/>
    </row>
    <row r="1279" spans="2:2" x14ac:dyDescent="0.2">
      <c r="B1279" s="77"/>
    </row>
    <row r="1280" spans="2:2" x14ac:dyDescent="0.2">
      <c r="B1280" s="77"/>
    </row>
    <row r="1281" spans="2:2" x14ac:dyDescent="0.2">
      <c r="B1281" s="77"/>
    </row>
    <row r="1282" spans="2:2" x14ac:dyDescent="0.2">
      <c r="B1282" s="77"/>
    </row>
    <row r="1283" spans="2:2" x14ac:dyDescent="0.2">
      <c r="B1283" s="77"/>
    </row>
    <row r="1284" spans="2:2" x14ac:dyDescent="0.2">
      <c r="B1284" s="77"/>
    </row>
    <row r="1285" spans="2:2" x14ac:dyDescent="0.2">
      <c r="B1285" s="77"/>
    </row>
    <row r="1286" spans="2:2" x14ac:dyDescent="0.2">
      <c r="B1286" s="77"/>
    </row>
    <row r="1287" spans="2:2" x14ac:dyDescent="0.2">
      <c r="B1287" s="77"/>
    </row>
    <row r="1288" spans="2:2" x14ac:dyDescent="0.2">
      <c r="B1288" s="77"/>
    </row>
    <row r="1289" spans="2:2" x14ac:dyDescent="0.2">
      <c r="B1289" s="77"/>
    </row>
    <row r="1290" spans="2:2" x14ac:dyDescent="0.2">
      <c r="B1290" s="77"/>
    </row>
    <row r="1291" spans="2:2" x14ac:dyDescent="0.2">
      <c r="B1291" s="77"/>
    </row>
    <row r="1292" spans="2:2" x14ac:dyDescent="0.2">
      <c r="B1292" s="77"/>
    </row>
    <row r="1293" spans="2:2" x14ac:dyDescent="0.2">
      <c r="B1293" s="77"/>
    </row>
    <row r="1294" spans="2:2" x14ac:dyDescent="0.2">
      <c r="B1294" s="77"/>
    </row>
    <row r="1295" spans="2:2" x14ac:dyDescent="0.2">
      <c r="B1295" s="77"/>
    </row>
    <row r="1296" spans="2:2" x14ac:dyDescent="0.2">
      <c r="B1296" s="77"/>
    </row>
    <row r="1297" spans="2:2" x14ac:dyDescent="0.2">
      <c r="B1297" s="77"/>
    </row>
    <row r="1298" spans="2:2" x14ac:dyDescent="0.2">
      <c r="B1298" s="77"/>
    </row>
    <row r="1299" spans="2:2" x14ac:dyDescent="0.2">
      <c r="B1299" s="77"/>
    </row>
    <row r="1300" spans="2:2" x14ac:dyDescent="0.2">
      <c r="B1300" s="77"/>
    </row>
    <row r="1301" spans="2:2" x14ac:dyDescent="0.2">
      <c r="B1301" s="77"/>
    </row>
    <row r="1302" spans="2:2" x14ac:dyDescent="0.2">
      <c r="B1302" s="77"/>
    </row>
    <row r="1303" spans="2:2" x14ac:dyDescent="0.2">
      <c r="B1303" s="77"/>
    </row>
    <row r="1304" spans="2:2" x14ac:dyDescent="0.2">
      <c r="B1304" s="77"/>
    </row>
    <row r="1305" spans="2:2" x14ac:dyDescent="0.2">
      <c r="B1305" s="77"/>
    </row>
    <row r="1306" spans="2:2" x14ac:dyDescent="0.2">
      <c r="B1306" s="77"/>
    </row>
    <row r="1307" spans="2:2" x14ac:dyDescent="0.2">
      <c r="B1307" s="77"/>
    </row>
    <row r="1308" spans="2:2" x14ac:dyDescent="0.2">
      <c r="B1308" s="77"/>
    </row>
    <row r="1309" spans="2:2" x14ac:dyDescent="0.2">
      <c r="B1309" s="77"/>
    </row>
    <row r="1310" spans="2:2" x14ac:dyDescent="0.2">
      <c r="B1310" s="77"/>
    </row>
    <row r="1311" spans="2:2" x14ac:dyDescent="0.2">
      <c r="B1311" s="77"/>
    </row>
    <row r="1312" spans="2:2" x14ac:dyDescent="0.2">
      <c r="B1312" s="77"/>
    </row>
    <row r="1313" spans="2:2" x14ac:dyDescent="0.2">
      <c r="B1313" s="77"/>
    </row>
    <row r="1314" spans="2:2" x14ac:dyDescent="0.2">
      <c r="B1314" s="77"/>
    </row>
    <row r="1315" spans="2:2" x14ac:dyDescent="0.2">
      <c r="B1315" s="77"/>
    </row>
    <row r="1316" spans="2:2" x14ac:dyDescent="0.2">
      <c r="B1316" s="77"/>
    </row>
    <row r="1317" spans="2:2" x14ac:dyDescent="0.2">
      <c r="B1317" s="77"/>
    </row>
    <row r="1318" spans="2:2" x14ac:dyDescent="0.2">
      <c r="B1318" s="77"/>
    </row>
    <row r="1319" spans="2:2" x14ac:dyDescent="0.2">
      <c r="B1319" s="77"/>
    </row>
    <row r="1320" spans="2:2" x14ac:dyDescent="0.2">
      <c r="B1320" s="77"/>
    </row>
    <row r="1321" spans="2:2" x14ac:dyDescent="0.2">
      <c r="B1321" s="77"/>
    </row>
    <row r="1322" spans="2:2" x14ac:dyDescent="0.2">
      <c r="B1322" s="77"/>
    </row>
    <row r="1323" spans="2:2" x14ac:dyDescent="0.2">
      <c r="B1323" s="77"/>
    </row>
    <row r="1324" spans="2:2" x14ac:dyDescent="0.2">
      <c r="B1324" s="77"/>
    </row>
    <row r="1325" spans="2:2" x14ac:dyDescent="0.2">
      <c r="B1325" s="77"/>
    </row>
    <row r="1326" spans="2:2" x14ac:dyDescent="0.2">
      <c r="B1326" s="77"/>
    </row>
    <row r="1327" spans="2:2" x14ac:dyDescent="0.2">
      <c r="B1327" s="77"/>
    </row>
    <row r="1328" spans="2:2" x14ac:dyDescent="0.2">
      <c r="B1328" s="77"/>
    </row>
    <row r="1329" spans="2:2" x14ac:dyDescent="0.2">
      <c r="B1329" s="77"/>
    </row>
    <row r="1330" spans="2:2" x14ac:dyDescent="0.2">
      <c r="B1330" s="77"/>
    </row>
    <row r="1331" spans="2:2" x14ac:dyDescent="0.2">
      <c r="B1331" s="77"/>
    </row>
    <row r="1332" spans="2:2" x14ac:dyDescent="0.2">
      <c r="B1332" s="77"/>
    </row>
    <row r="1333" spans="2:2" x14ac:dyDescent="0.2">
      <c r="B1333" s="77"/>
    </row>
    <row r="1334" spans="2:2" x14ac:dyDescent="0.2">
      <c r="B1334" s="77"/>
    </row>
    <row r="1335" spans="2:2" x14ac:dyDescent="0.2">
      <c r="B1335" s="77"/>
    </row>
    <row r="1336" spans="2:2" x14ac:dyDescent="0.2">
      <c r="B1336" s="77"/>
    </row>
    <row r="1337" spans="2:2" x14ac:dyDescent="0.2">
      <c r="B1337" s="77"/>
    </row>
    <row r="1338" spans="2:2" x14ac:dyDescent="0.2">
      <c r="B1338" s="77"/>
    </row>
    <row r="1339" spans="2:2" x14ac:dyDescent="0.2">
      <c r="B1339" s="77"/>
    </row>
    <row r="1340" spans="2:2" x14ac:dyDescent="0.2">
      <c r="B1340" s="77"/>
    </row>
    <row r="1341" spans="2:2" x14ac:dyDescent="0.2">
      <c r="B1341" s="77"/>
    </row>
    <row r="1342" spans="2:2" x14ac:dyDescent="0.2">
      <c r="B1342" s="77"/>
    </row>
    <row r="1343" spans="2:2" x14ac:dyDescent="0.2">
      <c r="B1343" s="77"/>
    </row>
    <row r="1344" spans="2:2" x14ac:dyDescent="0.2">
      <c r="B1344" s="77"/>
    </row>
    <row r="1345" spans="2:2" x14ac:dyDescent="0.2">
      <c r="B1345" s="77"/>
    </row>
    <row r="1346" spans="2:2" x14ac:dyDescent="0.2">
      <c r="B1346" s="77"/>
    </row>
    <row r="1347" spans="2:2" x14ac:dyDescent="0.2">
      <c r="B1347" s="77"/>
    </row>
    <row r="1348" spans="2:2" x14ac:dyDescent="0.2">
      <c r="B1348" s="77"/>
    </row>
    <row r="1349" spans="2:2" x14ac:dyDescent="0.2">
      <c r="B1349" s="77"/>
    </row>
    <row r="1350" spans="2:2" x14ac:dyDescent="0.2">
      <c r="B1350" s="77"/>
    </row>
    <row r="1351" spans="2:2" x14ac:dyDescent="0.2">
      <c r="B1351" s="77"/>
    </row>
    <row r="1352" spans="2:2" x14ac:dyDescent="0.2">
      <c r="B1352" s="77"/>
    </row>
    <row r="1353" spans="2:2" x14ac:dyDescent="0.2">
      <c r="B1353" s="77"/>
    </row>
    <row r="1354" spans="2:2" x14ac:dyDescent="0.2">
      <c r="B1354" s="77"/>
    </row>
    <row r="1355" spans="2:2" x14ac:dyDescent="0.2">
      <c r="B1355" s="77"/>
    </row>
    <row r="1356" spans="2:2" x14ac:dyDescent="0.2">
      <c r="B1356" s="77"/>
    </row>
    <row r="1357" spans="2:2" x14ac:dyDescent="0.2">
      <c r="B1357" s="77"/>
    </row>
    <row r="1358" spans="2:2" x14ac:dyDescent="0.2">
      <c r="B1358" s="77"/>
    </row>
    <row r="1359" spans="2:2" x14ac:dyDescent="0.2">
      <c r="B1359" s="77"/>
    </row>
    <row r="1360" spans="2:2" x14ac:dyDescent="0.2">
      <c r="B1360" s="77"/>
    </row>
    <row r="1361" spans="2:2" x14ac:dyDescent="0.2">
      <c r="B1361" s="77"/>
    </row>
    <row r="1362" spans="2:2" x14ac:dyDescent="0.2">
      <c r="B1362" s="77"/>
    </row>
    <row r="1363" spans="2:2" x14ac:dyDescent="0.2">
      <c r="B1363" s="77"/>
    </row>
    <row r="1364" spans="2:2" x14ac:dyDescent="0.2">
      <c r="B1364" s="77"/>
    </row>
    <row r="1365" spans="2:2" x14ac:dyDescent="0.2">
      <c r="B1365" s="77"/>
    </row>
    <row r="1366" spans="2:2" x14ac:dyDescent="0.2">
      <c r="B1366" s="77"/>
    </row>
    <row r="1367" spans="2:2" x14ac:dyDescent="0.2">
      <c r="B1367" s="77"/>
    </row>
    <row r="1368" spans="2:2" x14ac:dyDescent="0.2">
      <c r="B1368" s="77"/>
    </row>
    <row r="1369" spans="2:2" x14ac:dyDescent="0.2">
      <c r="B1369" s="77"/>
    </row>
    <row r="1370" spans="2:2" x14ac:dyDescent="0.2">
      <c r="B1370" s="77"/>
    </row>
    <row r="1371" spans="2:2" x14ac:dyDescent="0.2">
      <c r="B1371" s="77"/>
    </row>
    <row r="1372" spans="2:2" x14ac:dyDescent="0.2">
      <c r="B1372" s="77"/>
    </row>
    <row r="1373" spans="2:2" x14ac:dyDescent="0.2">
      <c r="B1373" s="77"/>
    </row>
    <row r="1374" spans="2:2" x14ac:dyDescent="0.2">
      <c r="B1374" s="77"/>
    </row>
    <row r="1375" spans="2:2" x14ac:dyDescent="0.2">
      <c r="B1375" s="77"/>
    </row>
    <row r="1376" spans="2:2" x14ac:dyDescent="0.2">
      <c r="B1376" s="77"/>
    </row>
    <row r="1377" spans="2:2" x14ac:dyDescent="0.2">
      <c r="B1377" s="77"/>
    </row>
    <row r="1378" spans="2:2" x14ac:dyDescent="0.2">
      <c r="B1378" s="77"/>
    </row>
    <row r="1379" spans="2:2" x14ac:dyDescent="0.2">
      <c r="B1379" s="77"/>
    </row>
    <row r="1380" spans="2:2" x14ac:dyDescent="0.2">
      <c r="B1380" s="77"/>
    </row>
    <row r="1381" spans="2:2" x14ac:dyDescent="0.2">
      <c r="B1381" s="77"/>
    </row>
    <row r="1382" spans="2:2" x14ac:dyDescent="0.2">
      <c r="B1382" s="77"/>
    </row>
    <row r="1383" spans="2:2" x14ac:dyDescent="0.2">
      <c r="B1383" s="77"/>
    </row>
    <row r="1384" spans="2:2" x14ac:dyDescent="0.2">
      <c r="B1384" s="77"/>
    </row>
    <row r="1385" spans="2:2" x14ac:dyDescent="0.2">
      <c r="B1385" s="77"/>
    </row>
    <row r="1386" spans="2:2" x14ac:dyDescent="0.2">
      <c r="B1386" s="77"/>
    </row>
    <row r="1387" spans="2:2" x14ac:dyDescent="0.2">
      <c r="B1387" s="77"/>
    </row>
    <row r="1388" spans="2:2" x14ac:dyDescent="0.2">
      <c r="B1388" s="77"/>
    </row>
    <row r="1389" spans="2:2" x14ac:dyDescent="0.2">
      <c r="B1389" s="77"/>
    </row>
    <row r="1390" spans="2:2" x14ac:dyDescent="0.2">
      <c r="B1390" s="77"/>
    </row>
    <row r="1391" spans="2:2" x14ac:dyDescent="0.2">
      <c r="B1391" s="77"/>
    </row>
    <row r="1392" spans="2:2" x14ac:dyDescent="0.2">
      <c r="B1392" s="77"/>
    </row>
    <row r="1393" spans="2:2" x14ac:dyDescent="0.2">
      <c r="B1393" s="77"/>
    </row>
    <row r="1394" spans="2:2" x14ac:dyDescent="0.2">
      <c r="B1394" s="77"/>
    </row>
    <row r="1395" spans="2:2" x14ac:dyDescent="0.2">
      <c r="B1395" s="77"/>
    </row>
    <row r="1396" spans="2:2" x14ac:dyDescent="0.2">
      <c r="B1396" s="77"/>
    </row>
    <row r="1397" spans="2:2" x14ac:dyDescent="0.2">
      <c r="B1397" s="77"/>
    </row>
    <row r="1398" spans="2:2" x14ac:dyDescent="0.2">
      <c r="B1398" s="77"/>
    </row>
    <row r="1399" spans="2:2" x14ac:dyDescent="0.2">
      <c r="B1399" s="77"/>
    </row>
    <row r="1400" spans="2:2" x14ac:dyDescent="0.2">
      <c r="B1400" s="77"/>
    </row>
    <row r="1401" spans="2:2" x14ac:dyDescent="0.2">
      <c r="B1401" s="77"/>
    </row>
    <row r="1402" spans="2:2" x14ac:dyDescent="0.2">
      <c r="B1402" s="77"/>
    </row>
    <row r="1403" spans="2:2" x14ac:dyDescent="0.2">
      <c r="B1403" s="77"/>
    </row>
    <row r="1404" spans="2:2" x14ac:dyDescent="0.2">
      <c r="B1404" s="77"/>
    </row>
    <row r="1405" spans="2:2" x14ac:dyDescent="0.2">
      <c r="B1405" s="77"/>
    </row>
    <row r="1406" spans="2:2" x14ac:dyDescent="0.2">
      <c r="B1406" s="77"/>
    </row>
    <row r="1407" spans="2:2" x14ac:dyDescent="0.2">
      <c r="B1407" s="77"/>
    </row>
    <row r="1408" spans="2:2" x14ac:dyDescent="0.2">
      <c r="B1408" s="77"/>
    </row>
    <row r="1409" spans="2:2" x14ac:dyDescent="0.2">
      <c r="B1409" s="77"/>
    </row>
    <row r="1410" spans="2:2" x14ac:dyDescent="0.2">
      <c r="B1410" s="77"/>
    </row>
    <row r="1411" spans="2:2" x14ac:dyDescent="0.2">
      <c r="B1411" s="77"/>
    </row>
    <row r="1412" spans="2:2" x14ac:dyDescent="0.2">
      <c r="B1412" s="77"/>
    </row>
    <row r="1413" spans="2:2" x14ac:dyDescent="0.2">
      <c r="B1413" s="77"/>
    </row>
    <row r="1414" spans="2:2" x14ac:dyDescent="0.2">
      <c r="B1414" s="77"/>
    </row>
    <row r="1415" spans="2:2" x14ac:dyDescent="0.2">
      <c r="B1415" s="77"/>
    </row>
    <row r="1416" spans="2:2" x14ac:dyDescent="0.2">
      <c r="B1416" s="77"/>
    </row>
    <row r="1417" spans="2:2" x14ac:dyDescent="0.2">
      <c r="B1417" s="77"/>
    </row>
    <row r="1418" spans="2:2" x14ac:dyDescent="0.2">
      <c r="B1418" s="77"/>
    </row>
    <row r="1419" spans="2:2" x14ac:dyDescent="0.2">
      <c r="B1419" s="77"/>
    </row>
    <row r="1420" spans="2:2" x14ac:dyDescent="0.2">
      <c r="B1420" s="77"/>
    </row>
    <row r="1421" spans="2:2" x14ac:dyDescent="0.2">
      <c r="B1421" s="77"/>
    </row>
    <row r="1422" spans="2:2" x14ac:dyDescent="0.2">
      <c r="B1422" s="77"/>
    </row>
    <row r="1423" spans="2:2" x14ac:dyDescent="0.2">
      <c r="B1423" s="77"/>
    </row>
    <row r="1424" spans="2:2" x14ac:dyDescent="0.2">
      <c r="B1424" s="77"/>
    </row>
    <row r="1425" spans="2:2" x14ac:dyDescent="0.2">
      <c r="B1425" s="77"/>
    </row>
    <row r="1426" spans="2:2" x14ac:dyDescent="0.2">
      <c r="B1426" s="77"/>
    </row>
    <row r="1427" spans="2:2" x14ac:dyDescent="0.2">
      <c r="B1427" s="77"/>
    </row>
    <row r="1428" spans="2:2" x14ac:dyDescent="0.2">
      <c r="B1428" s="77"/>
    </row>
    <row r="1429" spans="2:2" x14ac:dyDescent="0.2">
      <c r="B1429" s="77"/>
    </row>
    <row r="1430" spans="2:2" x14ac:dyDescent="0.2">
      <c r="B1430" s="77"/>
    </row>
    <row r="1431" spans="2:2" x14ac:dyDescent="0.2">
      <c r="B1431" s="77"/>
    </row>
    <row r="1432" spans="2:2" x14ac:dyDescent="0.2">
      <c r="B1432" s="77"/>
    </row>
    <row r="1433" spans="2:2" x14ac:dyDescent="0.2">
      <c r="B1433" s="77"/>
    </row>
    <row r="1434" spans="2:2" x14ac:dyDescent="0.2">
      <c r="B1434" s="77"/>
    </row>
    <row r="1435" spans="2:2" x14ac:dyDescent="0.2">
      <c r="B1435" s="77"/>
    </row>
    <row r="1436" spans="2:2" x14ac:dyDescent="0.2">
      <c r="B1436" s="77"/>
    </row>
    <row r="1437" spans="2:2" x14ac:dyDescent="0.2">
      <c r="B1437" s="77"/>
    </row>
    <row r="1438" spans="2:2" x14ac:dyDescent="0.2">
      <c r="B1438" s="77"/>
    </row>
    <row r="1439" spans="2:2" x14ac:dyDescent="0.2">
      <c r="B1439" s="77"/>
    </row>
    <row r="1440" spans="2:2" x14ac:dyDescent="0.2">
      <c r="B1440" s="77"/>
    </row>
    <row r="1441" spans="2:2" x14ac:dyDescent="0.2">
      <c r="B1441" s="77"/>
    </row>
    <row r="1442" spans="2:2" x14ac:dyDescent="0.2">
      <c r="B1442" s="77"/>
    </row>
    <row r="1443" spans="2:2" x14ac:dyDescent="0.2">
      <c r="B1443" s="77"/>
    </row>
    <row r="1444" spans="2:2" x14ac:dyDescent="0.2">
      <c r="B1444" s="77"/>
    </row>
    <row r="1445" spans="2:2" x14ac:dyDescent="0.2">
      <c r="B1445" s="77"/>
    </row>
    <row r="1446" spans="2:2" x14ac:dyDescent="0.2">
      <c r="B1446" s="77"/>
    </row>
    <row r="1447" spans="2:2" x14ac:dyDescent="0.2">
      <c r="B1447" s="77"/>
    </row>
    <row r="1448" spans="2:2" x14ac:dyDescent="0.2">
      <c r="B1448" s="77"/>
    </row>
    <row r="1449" spans="2:2" x14ac:dyDescent="0.2">
      <c r="B1449" s="77"/>
    </row>
    <row r="1450" spans="2:2" x14ac:dyDescent="0.2">
      <c r="B1450" s="77"/>
    </row>
    <row r="1451" spans="2:2" x14ac:dyDescent="0.2">
      <c r="B1451" s="77"/>
    </row>
    <row r="1452" spans="2:2" x14ac:dyDescent="0.2">
      <c r="B1452" s="77"/>
    </row>
    <row r="1453" spans="2:2" x14ac:dyDescent="0.2">
      <c r="B1453" s="77"/>
    </row>
    <row r="1454" spans="2:2" x14ac:dyDescent="0.2">
      <c r="B1454" s="77"/>
    </row>
    <row r="1455" spans="2:2" x14ac:dyDescent="0.2">
      <c r="B1455" s="77"/>
    </row>
    <row r="1456" spans="2:2" x14ac:dyDescent="0.2">
      <c r="B1456" s="77"/>
    </row>
    <row r="1457" spans="2:2" x14ac:dyDescent="0.2">
      <c r="B1457" s="77"/>
    </row>
    <row r="1458" spans="2:2" x14ac:dyDescent="0.2">
      <c r="B1458" s="77"/>
    </row>
    <row r="1459" spans="2:2" x14ac:dyDescent="0.2">
      <c r="B1459" s="77"/>
    </row>
    <row r="1460" spans="2:2" x14ac:dyDescent="0.2">
      <c r="B1460" s="77"/>
    </row>
    <row r="1461" spans="2:2" x14ac:dyDescent="0.2">
      <c r="B1461" s="77"/>
    </row>
    <row r="1462" spans="2:2" x14ac:dyDescent="0.2">
      <c r="B1462" s="77"/>
    </row>
    <row r="1463" spans="2:2" x14ac:dyDescent="0.2">
      <c r="B1463" s="77"/>
    </row>
    <row r="1464" spans="2:2" x14ac:dyDescent="0.2">
      <c r="B1464" s="77"/>
    </row>
    <row r="1465" spans="2:2" x14ac:dyDescent="0.2">
      <c r="B1465" s="77"/>
    </row>
    <row r="1466" spans="2:2" x14ac:dyDescent="0.2">
      <c r="B1466" s="77"/>
    </row>
    <row r="1467" spans="2:2" x14ac:dyDescent="0.2">
      <c r="B1467" s="77"/>
    </row>
    <row r="1468" spans="2:2" x14ac:dyDescent="0.2">
      <c r="B1468" s="77"/>
    </row>
    <row r="1469" spans="2:2" x14ac:dyDescent="0.2">
      <c r="B1469" s="77"/>
    </row>
    <row r="1470" spans="2:2" x14ac:dyDescent="0.2">
      <c r="B1470" s="77"/>
    </row>
    <row r="1471" spans="2:2" x14ac:dyDescent="0.2">
      <c r="B1471" s="77"/>
    </row>
    <row r="1472" spans="2:2" x14ac:dyDescent="0.2">
      <c r="B1472" s="77"/>
    </row>
    <row r="1473" spans="2:2" x14ac:dyDescent="0.2">
      <c r="B1473" s="77"/>
    </row>
    <row r="1474" spans="2:2" x14ac:dyDescent="0.2">
      <c r="B1474" s="77"/>
    </row>
    <row r="1475" spans="2:2" x14ac:dyDescent="0.2">
      <c r="B1475" s="77"/>
    </row>
    <row r="1476" spans="2:2" x14ac:dyDescent="0.2">
      <c r="B1476" s="77"/>
    </row>
    <row r="1477" spans="2:2" x14ac:dyDescent="0.2">
      <c r="B1477" s="77"/>
    </row>
    <row r="1478" spans="2:2" x14ac:dyDescent="0.2">
      <c r="B1478" s="77"/>
    </row>
    <row r="1479" spans="2:2" x14ac:dyDescent="0.2">
      <c r="B1479" s="77"/>
    </row>
    <row r="1480" spans="2:2" x14ac:dyDescent="0.2">
      <c r="B1480" s="77"/>
    </row>
    <row r="1481" spans="2:2" x14ac:dyDescent="0.2">
      <c r="B1481" s="77"/>
    </row>
    <row r="1482" spans="2:2" x14ac:dyDescent="0.2">
      <c r="B1482" s="77"/>
    </row>
    <row r="1483" spans="2:2" x14ac:dyDescent="0.2">
      <c r="B1483" s="77"/>
    </row>
    <row r="1484" spans="2:2" x14ac:dyDescent="0.2">
      <c r="B1484" s="77"/>
    </row>
    <row r="1485" spans="2:2" x14ac:dyDescent="0.2">
      <c r="B1485" s="77"/>
    </row>
    <row r="1486" spans="2:2" x14ac:dyDescent="0.2">
      <c r="B1486" s="77"/>
    </row>
    <row r="1487" spans="2:2" x14ac:dyDescent="0.2">
      <c r="B1487" s="77"/>
    </row>
    <row r="1488" spans="2:2" x14ac:dyDescent="0.2">
      <c r="B1488" s="77"/>
    </row>
    <row r="1489" spans="2:2" x14ac:dyDescent="0.2">
      <c r="B1489" s="77"/>
    </row>
    <row r="1490" spans="2:2" x14ac:dyDescent="0.2">
      <c r="B1490" s="77"/>
    </row>
    <row r="1491" spans="2:2" x14ac:dyDescent="0.2">
      <c r="B1491" s="77"/>
    </row>
    <row r="1492" spans="2:2" x14ac:dyDescent="0.2">
      <c r="B1492" s="77"/>
    </row>
    <row r="1493" spans="2:2" x14ac:dyDescent="0.2">
      <c r="B1493" s="77"/>
    </row>
    <row r="1494" spans="2:2" x14ac:dyDescent="0.2">
      <c r="B1494" s="77"/>
    </row>
    <row r="1495" spans="2:2" x14ac:dyDescent="0.2">
      <c r="B1495" s="77"/>
    </row>
    <row r="1496" spans="2:2" x14ac:dyDescent="0.2">
      <c r="B1496" s="77"/>
    </row>
    <row r="1497" spans="2:2" x14ac:dyDescent="0.2">
      <c r="B1497" s="77"/>
    </row>
    <row r="1498" spans="2:2" x14ac:dyDescent="0.2">
      <c r="B1498" s="77"/>
    </row>
    <row r="1499" spans="2:2" x14ac:dyDescent="0.2">
      <c r="B1499" s="77"/>
    </row>
    <row r="1500" spans="2:2" x14ac:dyDescent="0.2">
      <c r="B1500" s="77"/>
    </row>
    <row r="1501" spans="2:2" x14ac:dyDescent="0.2">
      <c r="B1501" s="77"/>
    </row>
    <row r="1502" spans="2:2" x14ac:dyDescent="0.2">
      <c r="B1502" s="77"/>
    </row>
    <row r="1503" spans="2:2" x14ac:dyDescent="0.2">
      <c r="B1503" s="77"/>
    </row>
    <row r="1504" spans="2:2" x14ac:dyDescent="0.2">
      <c r="B1504" s="77"/>
    </row>
    <row r="1505" spans="2:2" x14ac:dyDescent="0.2">
      <c r="B1505" s="77"/>
    </row>
    <row r="1506" spans="2:2" x14ac:dyDescent="0.2">
      <c r="B1506" s="77"/>
    </row>
    <row r="1507" spans="2:2" x14ac:dyDescent="0.2">
      <c r="B1507" s="77"/>
    </row>
    <row r="1508" spans="2:2" x14ac:dyDescent="0.2">
      <c r="B1508" s="77"/>
    </row>
    <row r="1509" spans="2:2" x14ac:dyDescent="0.2">
      <c r="B1509" s="77"/>
    </row>
    <row r="1510" spans="2:2" x14ac:dyDescent="0.2">
      <c r="B1510" s="77"/>
    </row>
    <row r="1511" spans="2:2" x14ac:dyDescent="0.2">
      <c r="B1511" s="77"/>
    </row>
    <row r="1512" spans="2:2" x14ac:dyDescent="0.2">
      <c r="B1512" s="77"/>
    </row>
    <row r="1513" spans="2:2" x14ac:dyDescent="0.2">
      <c r="B1513" s="77"/>
    </row>
    <row r="1514" spans="2:2" x14ac:dyDescent="0.2">
      <c r="B1514" s="77"/>
    </row>
    <row r="1515" spans="2:2" x14ac:dyDescent="0.2">
      <c r="B1515" s="77"/>
    </row>
    <row r="1516" spans="2:2" x14ac:dyDescent="0.2">
      <c r="B1516" s="77"/>
    </row>
    <row r="1517" spans="2:2" x14ac:dyDescent="0.2">
      <c r="B1517" s="77"/>
    </row>
    <row r="1518" spans="2:2" x14ac:dyDescent="0.2">
      <c r="B1518" s="77"/>
    </row>
    <row r="1519" spans="2:2" x14ac:dyDescent="0.2">
      <c r="B1519" s="77"/>
    </row>
    <row r="1520" spans="2:2" x14ac:dyDescent="0.2">
      <c r="B1520" s="77"/>
    </row>
    <row r="1521" spans="2:2" x14ac:dyDescent="0.2">
      <c r="B1521" s="77"/>
    </row>
    <row r="1522" spans="2:2" x14ac:dyDescent="0.2">
      <c r="B1522" s="77"/>
    </row>
    <row r="1523" spans="2:2" x14ac:dyDescent="0.2">
      <c r="B1523" s="77"/>
    </row>
    <row r="1524" spans="2:2" x14ac:dyDescent="0.2">
      <c r="B1524" s="77"/>
    </row>
    <row r="1525" spans="2:2" x14ac:dyDescent="0.2">
      <c r="B1525" s="77"/>
    </row>
    <row r="1526" spans="2:2" x14ac:dyDescent="0.2">
      <c r="B1526" s="77"/>
    </row>
    <row r="1527" spans="2:2" x14ac:dyDescent="0.2">
      <c r="B1527" s="77"/>
    </row>
    <row r="1528" spans="2:2" x14ac:dyDescent="0.2">
      <c r="B1528" s="77"/>
    </row>
    <row r="1529" spans="2:2" x14ac:dyDescent="0.2">
      <c r="B1529" s="77"/>
    </row>
    <row r="1530" spans="2:2" x14ac:dyDescent="0.2">
      <c r="B1530" s="77"/>
    </row>
    <row r="1531" spans="2:2" x14ac:dyDescent="0.2">
      <c r="B1531" s="77"/>
    </row>
    <row r="1532" spans="2:2" x14ac:dyDescent="0.2">
      <c r="B1532" s="77"/>
    </row>
    <row r="1533" spans="2:2" x14ac:dyDescent="0.2">
      <c r="B1533" s="77"/>
    </row>
    <row r="1534" spans="2:2" x14ac:dyDescent="0.2">
      <c r="B1534" s="77"/>
    </row>
    <row r="1535" spans="2:2" x14ac:dyDescent="0.2">
      <c r="B1535" s="77"/>
    </row>
    <row r="1536" spans="2:2" x14ac:dyDescent="0.2">
      <c r="B1536" s="77"/>
    </row>
    <row r="1537" spans="2:2" x14ac:dyDescent="0.2">
      <c r="B1537" s="77"/>
    </row>
    <row r="1538" spans="2:2" x14ac:dyDescent="0.2">
      <c r="B1538" s="77"/>
    </row>
    <row r="1539" spans="2:2" x14ac:dyDescent="0.2">
      <c r="B1539" s="77"/>
    </row>
    <row r="1540" spans="2:2" x14ac:dyDescent="0.2">
      <c r="B1540" s="77"/>
    </row>
    <row r="1541" spans="2:2" x14ac:dyDescent="0.2">
      <c r="B1541" s="77"/>
    </row>
    <row r="1542" spans="2:2" x14ac:dyDescent="0.2">
      <c r="B1542" s="77"/>
    </row>
    <row r="1543" spans="2:2" x14ac:dyDescent="0.2">
      <c r="B1543" s="77"/>
    </row>
    <row r="1544" spans="2:2" x14ac:dyDescent="0.2">
      <c r="B1544" s="77"/>
    </row>
    <row r="1545" spans="2:2" x14ac:dyDescent="0.2">
      <c r="B1545" s="77"/>
    </row>
    <row r="1546" spans="2:2" x14ac:dyDescent="0.2">
      <c r="B1546" s="77"/>
    </row>
    <row r="1547" spans="2:2" x14ac:dyDescent="0.2">
      <c r="B1547" s="77"/>
    </row>
    <row r="1548" spans="2:2" x14ac:dyDescent="0.2">
      <c r="B1548" s="77"/>
    </row>
    <row r="1549" spans="2:2" x14ac:dyDescent="0.2">
      <c r="B1549" s="77"/>
    </row>
    <row r="1550" spans="2:2" x14ac:dyDescent="0.2">
      <c r="B1550" s="77"/>
    </row>
    <row r="1551" spans="2:2" x14ac:dyDescent="0.2">
      <c r="B1551" s="77"/>
    </row>
    <row r="1552" spans="2:2" x14ac:dyDescent="0.2">
      <c r="B1552" s="77"/>
    </row>
    <row r="1553" spans="2:2" x14ac:dyDescent="0.2">
      <c r="B1553" s="77"/>
    </row>
    <row r="1554" spans="2:2" x14ac:dyDescent="0.2">
      <c r="B1554" s="77"/>
    </row>
    <row r="1555" spans="2:2" x14ac:dyDescent="0.2">
      <c r="B1555" s="77"/>
    </row>
    <row r="1556" spans="2:2" x14ac:dyDescent="0.2">
      <c r="B1556" s="77"/>
    </row>
    <row r="1557" spans="2:2" x14ac:dyDescent="0.2">
      <c r="B1557" s="77"/>
    </row>
    <row r="1558" spans="2:2" x14ac:dyDescent="0.2">
      <c r="B1558" s="77"/>
    </row>
    <row r="1559" spans="2:2" x14ac:dyDescent="0.2">
      <c r="B1559" s="77"/>
    </row>
    <row r="1560" spans="2:2" x14ac:dyDescent="0.2">
      <c r="B1560" s="77"/>
    </row>
    <row r="1561" spans="2:2" x14ac:dyDescent="0.2">
      <c r="B1561" s="77"/>
    </row>
    <row r="1562" spans="2:2" x14ac:dyDescent="0.2">
      <c r="B1562" s="77"/>
    </row>
    <row r="1563" spans="2:2" x14ac:dyDescent="0.2">
      <c r="B1563" s="77"/>
    </row>
    <row r="1564" spans="2:2" x14ac:dyDescent="0.2">
      <c r="B1564" s="77"/>
    </row>
    <row r="1565" spans="2:2" x14ac:dyDescent="0.2">
      <c r="B1565" s="77"/>
    </row>
    <row r="1566" spans="2:2" x14ac:dyDescent="0.2">
      <c r="B1566" s="77"/>
    </row>
    <row r="1567" spans="2:2" x14ac:dyDescent="0.2">
      <c r="B1567" s="77"/>
    </row>
    <row r="1568" spans="2:2" x14ac:dyDescent="0.2">
      <c r="B1568" s="77"/>
    </row>
    <row r="1569" spans="2:2" x14ac:dyDescent="0.2">
      <c r="B1569" s="77"/>
    </row>
    <row r="1570" spans="2:2" x14ac:dyDescent="0.2">
      <c r="B1570" s="77"/>
    </row>
    <row r="1571" spans="2:2" x14ac:dyDescent="0.2">
      <c r="B1571" s="77"/>
    </row>
    <row r="1572" spans="2:2" x14ac:dyDescent="0.2">
      <c r="B1572" s="77"/>
    </row>
    <row r="1573" spans="2:2" x14ac:dyDescent="0.2">
      <c r="B1573" s="77"/>
    </row>
    <row r="1574" spans="2:2" x14ac:dyDescent="0.2">
      <c r="B1574" s="77"/>
    </row>
    <row r="1575" spans="2:2" x14ac:dyDescent="0.2">
      <c r="B1575" s="77"/>
    </row>
    <row r="1576" spans="2:2" x14ac:dyDescent="0.2">
      <c r="B1576" s="77"/>
    </row>
    <row r="1577" spans="2:2" x14ac:dyDescent="0.2">
      <c r="B1577" s="77"/>
    </row>
    <row r="1578" spans="2:2" x14ac:dyDescent="0.2">
      <c r="B1578" s="77"/>
    </row>
    <row r="1579" spans="2:2" x14ac:dyDescent="0.2">
      <c r="B1579" s="77"/>
    </row>
    <row r="1580" spans="2:2" x14ac:dyDescent="0.2">
      <c r="B1580" s="77"/>
    </row>
    <row r="1581" spans="2:2" x14ac:dyDescent="0.2">
      <c r="B1581" s="77"/>
    </row>
    <row r="1582" spans="2:2" x14ac:dyDescent="0.2">
      <c r="B1582" s="77"/>
    </row>
    <row r="1583" spans="2:2" x14ac:dyDescent="0.2">
      <c r="B1583" s="77"/>
    </row>
    <row r="1584" spans="2:2" x14ac:dyDescent="0.2">
      <c r="B1584" s="77"/>
    </row>
    <row r="1585" spans="2:2" x14ac:dyDescent="0.2">
      <c r="B1585" s="77"/>
    </row>
    <row r="1586" spans="2:2" x14ac:dyDescent="0.2">
      <c r="B1586" s="77"/>
    </row>
    <row r="1587" spans="2:2" x14ac:dyDescent="0.2">
      <c r="B1587" s="77"/>
    </row>
    <row r="1588" spans="2:2" x14ac:dyDescent="0.2">
      <c r="B1588" s="77"/>
    </row>
    <row r="1589" spans="2:2" x14ac:dyDescent="0.2">
      <c r="B1589" s="77"/>
    </row>
    <row r="1590" spans="2:2" x14ac:dyDescent="0.2">
      <c r="B1590" s="77"/>
    </row>
    <row r="1591" spans="2:2" x14ac:dyDescent="0.2">
      <c r="B1591" s="77"/>
    </row>
    <row r="1592" spans="2:2" x14ac:dyDescent="0.2">
      <c r="B1592" s="77"/>
    </row>
    <row r="1593" spans="2:2" x14ac:dyDescent="0.2">
      <c r="B1593" s="77"/>
    </row>
    <row r="1594" spans="2:2" x14ac:dyDescent="0.2">
      <c r="B1594" s="77"/>
    </row>
    <row r="1595" spans="2:2" x14ac:dyDescent="0.2">
      <c r="B1595" s="77"/>
    </row>
    <row r="1596" spans="2:2" x14ac:dyDescent="0.2">
      <c r="B1596" s="77"/>
    </row>
    <row r="1597" spans="2:2" x14ac:dyDescent="0.2">
      <c r="B1597" s="77"/>
    </row>
    <row r="1598" spans="2:2" x14ac:dyDescent="0.2">
      <c r="B1598" s="77"/>
    </row>
    <row r="1599" spans="2:2" x14ac:dyDescent="0.2">
      <c r="B1599" s="77"/>
    </row>
    <row r="1600" spans="2:2" x14ac:dyDescent="0.2">
      <c r="B1600" s="77"/>
    </row>
    <row r="1601" spans="2:2" x14ac:dyDescent="0.2">
      <c r="B1601" s="77"/>
    </row>
    <row r="1602" spans="2:2" x14ac:dyDescent="0.2">
      <c r="B1602" s="77"/>
    </row>
    <row r="1603" spans="2:2" x14ac:dyDescent="0.2">
      <c r="B1603" s="77"/>
    </row>
    <row r="1604" spans="2:2" x14ac:dyDescent="0.2">
      <c r="B1604" s="77"/>
    </row>
    <row r="1605" spans="2:2" x14ac:dyDescent="0.2">
      <c r="B1605" s="77"/>
    </row>
    <row r="1606" spans="2:2" x14ac:dyDescent="0.2">
      <c r="B1606" s="77"/>
    </row>
    <row r="1607" spans="2:2" x14ac:dyDescent="0.2">
      <c r="B1607" s="77"/>
    </row>
    <row r="1608" spans="2:2" x14ac:dyDescent="0.2">
      <c r="B1608" s="77"/>
    </row>
    <row r="1609" spans="2:2" x14ac:dyDescent="0.2">
      <c r="B1609" s="77"/>
    </row>
    <row r="1610" spans="2:2" x14ac:dyDescent="0.2">
      <c r="B1610" s="77"/>
    </row>
    <row r="1611" spans="2:2" x14ac:dyDescent="0.2">
      <c r="B1611" s="77"/>
    </row>
    <row r="1612" spans="2:2" x14ac:dyDescent="0.2">
      <c r="B1612" s="77"/>
    </row>
    <row r="1613" spans="2:2" x14ac:dyDescent="0.2">
      <c r="B1613" s="77"/>
    </row>
    <row r="1614" spans="2:2" x14ac:dyDescent="0.2">
      <c r="B1614" s="77"/>
    </row>
    <row r="1615" spans="2:2" x14ac:dyDescent="0.2">
      <c r="B1615" s="77"/>
    </row>
    <row r="1616" spans="2:2" x14ac:dyDescent="0.2">
      <c r="B1616" s="77"/>
    </row>
    <row r="1617" spans="2:2" x14ac:dyDescent="0.2">
      <c r="B1617" s="77"/>
    </row>
    <row r="1618" spans="2:2" x14ac:dyDescent="0.2">
      <c r="B1618" s="77"/>
    </row>
    <row r="1619" spans="2:2" x14ac:dyDescent="0.2">
      <c r="B1619" s="77"/>
    </row>
    <row r="1620" spans="2:2" x14ac:dyDescent="0.2">
      <c r="B1620" s="77"/>
    </row>
    <row r="1621" spans="2:2" x14ac:dyDescent="0.2">
      <c r="B1621" s="77"/>
    </row>
    <row r="1622" spans="2:2" x14ac:dyDescent="0.2">
      <c r="B1622" s="77"/>
    </row>
    <row r="1623" spans="2:2" x14ac:dyDescent="0.2">
      <c r="B1623" s="77"/>
    </row>
    <row r="1624" spans="2:2" x14ac:dyDescent="0.2">
      <c r="B1624" s="77"/>
    </row>
    <row r="1625" spans="2:2" x14ac:dyDescent="0.2">
      <c r="B1625" s="77"/>
    </row>
    <row r="1626" spans="2:2" x14ac:dyDescent="0.2">
      <c r="B1626" s="77"/>
    </row>
    <row r="1627" spans="2:2" x14ac:dyDescent="0.2">
      <c r="B1627" s="77"/>
    </row>
    <row r="1628" spans="2:2" x14ac:dyDescent="0.2">
      <c r="B1628" s="77"/>
    </row>
    <row r="1629" spans="2:2" x14ac:dyDescent="0.2">
      <c r="B1629" s="77"/>
    </row>
    <row r="1630" spans="2:2" x14ac:dyDescent="0.2">
      <c r="B1630" s="77"/>
    </row>
    <row r="1631" spans="2:2" x14ac:dyDescent="0.2">
      <c r="B1631" s="77"/>
    </row>
    <row r="1632" spans="2:2" x14ac:dyDescent="0.2">
      <c r="B1632" s="77"/>
    </row>
    <row r="1633" spans="2:2" x14ac:dyDescent="0.2">
      <c r="B1633" s="77"/>
    </row>
    <row r="1634" spans="2:2" x14ac:dyDescent="0.2">
      <c r="B1634" s="77"/>
    </row>
    <row r="1635" spans="2:2" x14ac:dyDescent="0.2">
      <c r="B1635" s="77"/>
    </row>
    <row r="1636" spans="2:2" x14ac:dyDescent="0.2">
      <c r="B1636" s="77"/>
    </row>
    <row r="1637" spans="2:2" x14ac:dyDescent="0.2">
      <c r="B1637" s="77"/>
    </row>
    <row r="1638" spans="2:2" x14ac:dyDescent="0.2">
      <c r="B1638" s="77"/>
    </row>
    <row r="1639" spans="2:2" x14ac:dyDescent="0.2">
      <c r="B1639" s="77"/>
    </row>
    <row r="1640" spans="2:2" x14ac:dyDescent="0.2">
      <c r="B1640" s="77"/>
    </row>
    <row r="1641" spans="2:2" x14ac:dyDescent="0.2">
      <c r="B1641" s="77"/>
    </row>
    <row r="1642" spans="2:2" x14ac:dyDescent="0.2">
      <c r="B1642" s="77"/>
    </row>
    <row r="1643" spans="2:2" x14ac:dyDescent="0.2">
      <c r="B1643" s="77"/>
    </row>
    <row r="1644" spans="2:2" x14ac:dyDescent="0.2">
      <c r="B1644" s="77"/>
    </row>
    <row r="1645" spans="2:2" x14ac:dyDescent="0.2">
      <c r="B1645" s="77"/>
    </row>
    <row r="1646" spans="2:2" x14ac:dyDescent="0.2">
      <c r="B1646" s="77"/>
    </row>
    <row r="1647" spans="2:2" x14ac:dyDescent="0.2">
      <c r="B1647" s="77"/>
    </row>
    <row r="1648" spans="2:2" x14ac:dyDescent="0.2">
      <c r="B1648" s="77"/>
    </row>
    <row r="1649" spans="2:2" x14ac:dyDescent="0.2">
      <c r="B1649" s="77"/>
    </row>
    <row r="1650" spans="2:2" x14ac:dyDescent="0.2">
      <c r="B1650" s="77"/>
    </row>
    <row r="1651" spans="2:2" x14ac:dyDescent="0.2">
      <c r="B1651" s="77"/>
    </row>
    <row r="1652" spans="2:2" x14ac:dyDescent="0.2">
      <c r="B1652" s="77"/>
    </row>
    <row r="1653" spans="2:2" x14ac:dyDescent="0.2">
      <c r="B1653" s="77"/>
    </row>
    <row r="1654" spans="2:2" x14ac:dyDescent="0.2">
      <c r="B1654" s="77"/>
    </row>
    <row r="1655" spans="2:2" x14ac:dyDescent="0.2">
      <c r="B1655" s="77"/>
    </row>
    <row r="1656" spans="2:2" x14ac:dyDescent="0.2">
      <c r="B1656" s="77"/>
    </row>
    <row r="1657" spans="2:2" x14ac:dyDescent="0.2">
      <c r="B1657" s="77"/>
    </row>
    <row r="1658" spans="2:2" x14ac:dyDescent="0.2">
      <c r="B1658" s="77"/>
    </row>
    <row r="1659" spans="2:2" x14ac:dyDescent="0.2">
      <c r="B1659" s="77"/>
    </row>
    <row r="1660" spans="2:2" x14ac:dyDescent="0.2">
      <c r="B1660" s="77"/>
    </row>
    <row r="1661" spans="2:2" x14ac:dyDescent="0.2">
      <c r="B1661" s="77"/>
    </row>
    <row r="1662" spans="2:2" x14ac:dyDescent="0.2">
      <c r="B1662" s="77"/>
    </row>
    <row r="1663" spans="2:2" x14ac:dyDescent="0.2">
      <c r="B1663" s="77"/>
    </row>
    <row r="1664" spans="2:2" x14ac:dyDescent="0.2">
      <c r="B1664" s="77"/>
    </row>
    <row r="1665" spans="2:2" x14ac:dyDescent="0.2">
      <c r="B1665" s="77"/>
    </row>
    <row r="1666" spans="2:2" x14ac:dyDescent="0.2">
      <c r="B1666" s="77"/>
    </row>
    <row r="1667" spans="2:2" x14ac:dyDescent="0.2">
      <c r="B1667" s="77"/>
    </row>
    <row r="1668" spans="2:2" x14ac:dyDescent="0.2">
      <c r="B1668" s="77"/>
    </row>
    <row r="1669" spans="2:2" x14ac:dyDescent="0.2">
      <c r="B1669" s="77"/>
    </row>
    <row r="1670" spans="2:2" x14ac:dyDescent="0.2">
      <c r="B1670" s="77"/>
    </row>
    <row r="1671" spans="2:2" x14ac:dyDescent="0.2">
      <c r="B1671" s="77"/>
    </row>
    <row r="1672" spans="2:2" x14ac:dyDescent="0.2">
      <c r="B1672" s="77"/>
    </row>
    <row r="1673" spans="2:2" x14ac:dyDescent="0.2">
      <c r="B1673" s="77"/>
    </row>
    <row r="1674" spans="2:2" x14ac:dyDescent="0.2">
      <c r="B1674" s="77"/>
    </row>
    <row r="1675" spans="2:2" x14ac:dyDescent="0.2">
      <c r="B1675" s="77"/>
    </row>
    <row r="1676" spans="2:2" x14ac:dyDescent="0.2">
      <c r="B1676" s="77"/>
    </row>
    <row r="1677" spans="2:2" x14ac:dyDescent="0.2">
      <c r="B1677" s="77"/>
    </row>
    <row r="1678" spans="2:2" x14ac:dyDescent="0.2">
      <c r="B1678" s="77"/>
    </row>
    <row r="1679" spans="2:2" x14ac:dyDescent="0.2">
      <c r="B1679" s="77"/>
    </row>
    <row r="1680" spans="2:2" x14ac:dyDescent="0.2">
      <c r="B1680" s="77"/>
    </row>
    <row r="1681" spans="2:2" x14ac:dyDescent="0.2">
      <c r="B1681" s="77"/>
    </row>
    <row r="1682" spans="2:2" x14ac:dyDescent="0.2">
      <c r="B1682" s="77"/>
    </row>
    <row r="1683" spans="2:2" x14ac:dyDescent="0.2">
      <c r="B1683" s="77"/>
    </row>
    <row r="1684" spans="2:2" x14ac:dyDescent="0.2">
      <c r="B1684" s="77"/>
    </row>
    <row r="1685" spans="2:2" x14ac:dyDescent="0.2">
      <c r="B1685" s="77"/>
    </row>
    <row r="1686" spans="2:2" x14ac:dyDescent="0.2">
      <c r="B1686" s="77"/>
    </row>
    <row r="1687" spans="2:2" x14ac:dyDescent="0.2">
      <c r="B1687" s="77"/>
    </row>
    <row r="1688" spans="2:2" x14ac:dyDescent="0.2">
      <c r="B1688" s="77"/>
    </row>
    <row r="1689" spans="2:2" x14ac:dyDescent="0.2">
      <c r="B1689" s="77"/>
    </row>
    <row r="1690" spans="2:2" x14ac:dyDescent="0.2">
      <c r="B1690" s="77"/>
    </row>
    <row r="1691" spans="2:2" x14ac:dyDescent="0.2">
      <c r="B1691" s="77"/>
    </row>
    <row r="1692" spans="2:2" x14ac:dyDescent="0.2">
      <c r="B1692" s="77"/>
    </row>
    <row r="1693" spans="2:2" x14ac:dyDescent="0.2">
      <c r="B1693" s="77"/>
    </row>
    <row r="1694" spans="2:2" x14ac:dyDescent="0.2">
      <c r="B1694" s="77"/>
    </row>
    <row r="1695" spans="2:2" x14ac:dyDescent="0.2">
      <c r="B1695" s="77"/>
    </row>
    <row r="1696" spans="2:2" x14ac:dyDescent="0.2">
      <c r="B1696" s="77"/>
    </row>
    <row r="1697" spans="2:2" x14ac:dyDescent="0.2">
      <c r="B1697" s="77"/>
    </row>
    <row r="1698" spans="2:2" x14ac:dyDescent="0.2">
      <c r="B1698" s="77"/>
    </row>
    <row r="1699" spans="2:2" x14ac:dyDescent="0.2">
      <c r="B1699" s="77"/>
    </row>
    <row r="1700" spans="2:2" x14ac:dyDescent="0.2">
      <c r="B1700" s="77"/>
    </row>
    <row r="1701" spans="2:2" x14ac:dyDescent="0.2">
      <c r="B1701" s="77"/>
    </row>
    <row r="1702" spans="2:2" x14ac:dyDescent="0.2">
      <c r="B1702" s="77"/>
    </row>
    <row r="1703" spans="2:2" x14ac:dyDescent="0.2">
      <c r="B1703" s="77"/>
    </row>
    <row r="1704" spans="2:2" x14ac:dyDescent="0.2">
      <c r="B1704" s="77"/>
    </row>
    <row r="1705" spans="2:2" x14ac:dyDescent="0.2">
      <c r="B1705" s="77"/>
    </row>
    <row r="1706" spans="2:2" x14ac:dyDescent="0.2">
      <c r="B1706" s="77"/>
    </row>
    <row r="1707" spans="2:2" x14ac:dyDescent="0.2">
      <c r="B1707" s="77"/>
    </row>
    <row r="1708" spans="2:2" x14ac:dyDescent="0.2">
      <c r="B1708" s="77"/>
    </row>
    <row r="1709" spans="2:2" x14ac:dyDescent="0.2">
      <c r="B1709" s="77"/>
    </row>
    <row r="1710" spans="2:2" x14ac:dyDescent="0.2">
      <c r="B1710" s="77"/>
    </row>
    <row r="1711" spans="2:2" x14ac:dyDescent="0.2">
      <c r="B1711" s="77"/>
    </row>
    <row r="1712" spans="2:2" x14ac:dyDescent="0.2">
      <c r="B1712" s="77"/>
    </row>
    <row r="1713" spans="2:2" x14ac:dyDescent="0.2">
      <c r="B1713" s="77"/>
    </row>
    <row r="1714" spans="2:2" x14ac:dyDescent="0.2">
      <c r="B1714" s="77"/>
    </row>
    <row r="1715" spans="2:2" x14ac:dyDescent="0.2">
      <c r="B1715" s="77"/>
    </row>
    <row r="1716" spans="2:2" x14ac:dyDescent="0.2">
      <c r="B1716" s="77"/>
    </row>
    <row r="1717" spans="2:2" x14ac:dyDescent="0.2">
      <c r="B1717" s="77"/>
    </row>
    <row r="1718" spans="2:2" x14ac:dyDescent="0.2">
      <c r="B1718" s="77"/>
    </row>
    <row r="1719" spans="2:2" x14ac:dyDescent="0.2">
      <c r="B1719" s="77"/>
    </row>
    <row r="1720" spans="2:2" x14ac:dyDescent="0.2">
      <c r="B1720" s="77"/>
    </row>
    <row r="1721" spans="2:2" x14ac:dyDescent="0.2">
      <c r="B1721" s="77"/>
    </row>
    <row r="1722" spans="2:2" x14ac:dyDescent="0.2">
      <c r="B1722" s="77"/>
    </row>
    <row r="1723" spans="2:2" x14ac:dyDescent="0.2">
      <c r="B1723" s="77"/>
    </row>
    <row r="1724" spans="2:2" x14ac:dyDescent="0.2">
      <c r="B1724" s="77"/>
    </row>
    <row r="1725" spans="2:2" x14ac:dyDescent="0.2">
      <c r="B1725" s="77"/>
    </row>
    <row r="1726" spans="2:2" x14ac:dyDescent="0.2">
      <c r="B1726" s="77"/>
    </row>
    <row r="1727" spans="2:2" x14ac:dyDescent="0.2">
      <c r="B1727" s="77"/>
    </row>
    <row r="1728" spans="2:2" x14ac:dyDescent="0.2">
      <c r="B1728" s="77"/>
    </row>
    <row r="1729" spans="2:2" x14ac:dyDescent="0.2">
      <c r="B1729" s="77"/>
    </row>
    <row r="1730" spans="2:2" x14ac:dyDescent="0.2">
      <c r="B1730" s="77"/>
    </row>
    <row r="1731" spans="2:2" x14ac:dyDescent="0.2">
      <c r="B1731" s="77"/>
    </row>
    <row r="1732" spans="2:2" x14ac:dyDescent="0.2">
      <c r="B1732" s="77"/>
    </row>
    <row r="1733" spans="2:2" x14ac:dyDescent="0.2">
      <c r="B1733" s="77"/>
    </row>
    <row r="1734" spans="2:2" x14ac:dyDescent="0.2">
      <c r="B1734" s="77"/>
    </row>
    <row r="1735" spans="2:2" x14ac:dyDescent="0.2">
      <c r="B1735" s="77"/>
    </row>
    <row r="1736" spans="2:2" x14ac:dyDescent="0.2">
      <c r="B1736" s="77"/>
    </row>
    <row r="1737" spans="2:2" x14ac:dyDescent="0.2">
      <c r="B1737" s="77"/>
    </row>
    <row r="1738" spans="2:2" x14ac:dyDescent="0.2">
      <c r="B1738" s="77"/>
    </row>
    <row r="1739" spans="2:2" x14ac:dyDescent="0.2">
      <c r="B1739" s="77"/>
    </row>
    <row r="1740" spans="2:2" x14ac:dyDescent="0.2">
      <c r="B1740" s="77"/>
    </row>
    <row r="1741" spans="2:2" x14ac:dyDescent="0.2">
      <c r="B1741" s="77"/>
    </row>
    <row r="1742" spans="2:2" x14ac:dyDescent="0.2">
      <c r="B1742" s="77"/>
    </row>
    <row r="1743" spans="2:2" x14ac:dyDescent="0.2">
      <c r="B1743" s="77"/>
    </row>
    <row r="1744" spans="2:2" x14ac:dyDescent="0.2">
      <c r="B1744" s="77"/>
    </row>
    <row r="1745" spans="2:2" x14ac:dyDescent="0.2">
      <c r="B1745" s="77"/>
    </row>
    <row r="1746" spans="2:2" x14ac:dyDescent="0.2">
      <c r="B1746" s="77"/>
    </row>
    <row r="1747" spans="2:2" x14ac:dyDescent="0.2">
      <c r="B1747" s="77"/>
    </row>
    <row r="1748" spans="2:2" x14ac:dyDescent="0.2">
      <c r="B1748" s="77"/>
    </row>
    <row r="1749" spans="2:2" x14ac:dyDescent="0.2">
      <c r="B1749" s="77"/>
    </row>
    <row r="1750" spans="2:2" x14ac:dyDescent="0.2">
      <c r="B1750" s="77"/>
    </row>
    <row r="1751" spans="2:2" x14ac:dyDescent="0.2">
      <c r="B1751" s="77"/>
    </row>
    <row r="1752" spans="2:2" x14ac:dyDescent="0.2">
      <c r="B1752" s="77"/>
    </row>
    <row r="1753" spans="2:2" x14ac:dyDescent="0.2">
      <c r="B1753" s="77"/>
    </row>
    <row r="1754" spans="2:2" x14ac:dyDescent="0.2">
      <c r="B1754" s="77"/>
    </row>
    <row r="1755" spans="2:2" x14ac:dyDescent="0.2">
      <c r="B1755" s="77"/>
    </row>
    <row r="1756" spans="2:2" x14ac:dyDescent="0.2">
      <c r="B1756" s="77"/>
    </row>
    <row r="1757" spans="2:2" x14ac:dyDescent="0.2">
      <c r="B1757" s="77"/>
    </row>
    <row r="1758" spans="2:2" x14ac:dyDescent="0.2">
      <c r="B1758" s="77"/>
    </row>
    <row r="1759" spans="2:2" x14ac:dyDescent="0.2">
      <c r="B1759" s="77"/>
    </row>
    <row r="1760" spans="2:2" x14ac:dyDescent="0.2">
      <c r="B1760" s="77"/>
    </row>
    <row r="1761" spans="2:2" x14ac:dyDescent="0.2">
      <c r="B1761" s="77"/>
    </row>
    <row r="1762" spans="2:2" x14ac:dyDescent="0.2">
      <c r="B1762" s="77"/>
    </row>
    <row r="1763" spans="2:2" x14ac:dyDescent="0.2">
      <c r="B1763" s="77"/>
    </row>
    <row r="1764" spans="2:2" x14ac:dyDescent="0.2">
      <c r="B1764" s="77"/>
    </row>
    <row r="1765" spans="2:2" x14ac:dyDescent="0.2">
      <c r="B1765" s="77"/>
    </row>
    <row r="1766" spans="2:2" x14ac:dyDescent="0.2">
      <c r="B1766" s="77"/>
    </row>
    <row r="1767" spans="2:2" x14ac:dyDescent="0.2">
      <c r="B1767" s="77"/>
    </row>
    <row r="1768" spans="2:2" x14ac:dyDescent="0.2">
      <c r="B1768" s="77"/>
    </row>
    <row r="1769" spans="2:2" x14ac:dyDescent="0.2">
      <c r="B1769" s="77"/>
    </row>
    <row r="1770" spans="2:2" x14ac:dyDescent="0.2">
      <c r="B1770" s="77"/>
    </row>
    <row r="1771" spans="2:2" x14ac:dyDescent="0.2">
      <c r="B1771" s="77"/>
    </row>
    <row r="1772" spans="2:2" x14ac:dyDescent="0.2">
      <c r="B1772" s="77"/>
    </row>
    <row r="1773" spans="2:2" x14ac:dyDescent="0.2">
      <c r="B1773" s="77"/>
    </row>
    <row r="1774" spans="2:2" x14ac:dyDescent="0.2">
      <c r="B1774" s="77"/>
    </row>
    <row r="1775" spans="2:2" x14ac:dyDescent="0.2">
      <c r="B1775" s="77"/>
    </row>
    <row r="1776" spans="2:2" x14ac:dyDescent="0.2">
      <c r="B1776" s="77"/>
    </row>
    <row r="1777" spans="2:2" x14ac:dyDescent="0.2">
      <c r="B1777" s="77"/>
    </row>
    <row r="1778" spans="2:2" x14ac:dyDescent="0.2">
      <c r="B1778" s="77"/>
    </row>
    <row r="1779" spans="2:2" x14ac:dyDescent="0.2">
      <c r="B1779" s="77"/>
    </row>
    <row r="1780" spans="2:2" x14ac:dyDescent="0.2">
      <c r="B1780" s="77"/>
    </row>
    <row r="1781" spans="2:2" x14ac:dyDescent="0.2">
      <c r="B1781" s="77"/>
    </row>
    <row r="1782" spans="2:2" x14ac:dyDescent="0.2">
      <c r="B1782" s="77"/>
    </row>
    <row r="1783" spans="2:2" x14ac:dyDescent="0.2">
      <c r="B1783" s="77"/>
    </row>
    <row r="1784" spans="2:2" x14ac:dyDescent="0.2">
      <c r="B1784" s="77"/>
    </row>
    <row r="1785" spans="2:2" x14ac:dyDescent="0.2">
      <c r="B1785" s="77"/>
    </row>
    <row r="1786" spans="2:2" x14ac:dyDescent="0.2">
      <c r="B1786" s="77"/>
    </row>
    <row r="1787" spans="2:2" x14ac:dyDescent="0.2">
      <c r="B1787" s="77"/>
    </row>
    <row r="1788" spans="2:2" x14ac:dyDescent="0.2">
      <c r="B1788" s="77"/>
    </row>
    <row r="1789" spans="2:2" x14ac:dyDescent="0.2">
      <c r="B1789" s="77"/>
    </row>
    <row r="1790" spans="2:2" x14ac:dyDescent="0.2">
      <c r="B1790" s="77"/>
    </row>
    <row r="1791" spans="2:2" x14ac:dyDescent="0.2">
      <c r="B1791" s="77"/>
    </row>
    <row r="1792" spans="2:2" x14ac:dyDescent="0.2">
      <c r="B1792" s="77"/>
    </row>
    <row r="1793" spans="2:2" x14ac:dyDescent="0.2">
      <c r="B1793" s="77"/>
    </row>
    <row r="1794" spans="2:2" x14ac:dyDescent="0.2">
      <c r="B1794" s="77"/>
    </row>
    <row r="1795" spans="2:2" x14ac:dyDescent="0.2">
      <c r="B1795" s="77"/>
    </row>
    <row r="1796" spans="2:2" x14ac:dyDescent="0.2">
      <c r="B1796" s="77"/>
    </row>
    <row r="1797" spans="2:2" x14ac:dyDescent="0.2">
      <c r="B1797" s="77"/>
    </row>
    <row r="1798" spans="2:2" x14ac:dyDescent="0.2">
      <c r="B1798" s="77"/>
    </row>
    <row r="1799" spans="2:2" x14ac:dyDescent="0.2">
      <c r="B1799" s="77"/>
    </row>
    <row r="1800" spans="2:2" x14ac:dyDescent="0.2">
      <c r="B1800" s="77"/>
    </row>
    <row r="1801" spans="2:2" x14ac:dyDescent="0.2">
      <c r="B1801" s="77"/>
    </row>
    <row r="1802" spans="2:2" x14ac:dyDescent="0.2">
      <c r="B1802" s="77"/>
    </row>
    <row r="1803" spans="2:2" x14ac:dyDescent="0.2">
      <c r="B1803" s="77"/>
    </row>
    <row r="1804" spans="2:2" x14ac:dyDescent="0.2">
      <c r="B1804" s="77"/>
    </row>
    <row r="1805" spans="2:2" x14ac:dyDescent="0.2">
      <c r="B1805" s="77"/>
    </row>
    <row r="1806" spans="2:2" x14ac:dyDescent="0.2">
      <c r="B1806" s="77"/>
    </row>
    <row r="1807" spans="2:2" x14ac:dyDescent="0.2">
      <c r="B1807" s="77"/>
    </row>
    <row r="1808" spans="2:2" x14ac:dyDescent="0.2">
      <c r="B1808" s="77"/>
    </row>
    <row r="1809" spans="2:2" x14ac:dyDescent="0.2">
      <c r="B1809" s="77"/>
    </row>
    <row r="1810" spans="2:2" x14ac:dyDescent="0.2">
      <c r="B1810" s="77"/>
    </row>
    <row r="1811" spans="2:2" x14ac:dyDescent="0.2">
      <c r="B1811" s="77"/>
    </row>
    <row r="1812" spans="2:2" x14ac:dyDescent="0.2">
      <c r="B1812" s="77"/>
    </row>
    <row r="1813" spans="2:2" x14ac:dyDescent="0.2">
      <c r="B1813" s="77"/>
    </row>
    <row r="1814" spans="2:2" x14ac:dyDescent="0.2">
      <c r="B1814" s="77"/>
    </row>
    <row r="1815" spans="2:2" x14ac:dyDescent="0.2">
      <c r="B1815" s="77"/>
    </row>
    <row r="1816" spans="2:2" x14ac:dyDescent="0.2">
      <c r="B1816" s="77"/>
    </row>
    <row r="1817" spans="2:2" x14ac:dyDescent="0.2">
      <c r="B1817" s="77"/>
    </row>
    <row r="1818" spans="2:2" x14ac:dyDescent="0.2">
      <c r="B1818" s="77"/>
    </row>
    <row r="1819" spans="2:2" x14ac:dyDescent="0.2">
      <c r="B1819" s="77"/>
    </row>
    <row r="1820" spans="2:2" x14ac:dyDescent="0.2">
      <c r="B1820" s="77"/>
    </row>
    <row r="1821" spans="2:2" x14ac:dyDescent="0.2">
      <c r="B1821" s="77"/>
    </row>
    <row r="1822" spans="2:2" x14ac:dyDescent="0.2">
      <c r="B1822" s="77"/>
    </row>
    <row r="1823" spans="2:2" x14ac:dyDescent="0.2">
      <c r="B1823" s="77"/>
    </row>
    <row r="1824" spans="2:2" x14ac:dyDescent="0.2">
      <c r="B1824" s="77"/>
    </row>
    <row r="1825" spans="2:2" x14ac:dyDescent="0.2">
      <c r="B1825" s="77"/>
    </row>
    <row r="1826" spans="2:2" x14ac:dyDescent="0.2">
      <c r="B1826" s="77"/>
    </row>
    <row r="1827" spans="2:2" x14ac:dyDescent="0.2">
      <c r="B1827" s="77"/>
    </row>
    <row r="1828" spans="2:2" x14ac:dyDescent="0.2">
      <c r="B1828" s="77"/>
    </row>
    <row r="1829" spans="2:2" x14ac:dyDescent="0.2">
      <c r="B1829" s="77"/>
    </row>
    <row r="1830" spans="2:2" x14ac:dyDescent="0.2">
      <c r="B1830" s="77"/>
    </row>
    <row r="1831" spans="2:2" x14ac:dyDescent="0.2">
      <c r="B1831" s="77"/>
    </row>
    <row r="1832" spans="2:2" x14ac:dyDescent="0.2">
      <c r="B1832" s="77"/>
    </row>
    <row r="1833" spans="2:2" x14ac:dyDescent="0.2">
      <c r="B1833" s="77"/>
    </row>
    <row r="1834" spans="2:2" x14ac:dyDescent="0.2">
      <c r="B1834" s="77"/>
    </row>
    <row r="1835" spans="2:2" x14ac:dyDescent="0.2">
      <c r="B1835" s="77"/>
    </row>
    <row r="1836" spans="2:2" x14ac:dyDescent="0.2">
      <c r="B1836" s="77"/>
    </row>
    <row r="1837" spans="2:2" x14ac:dyDescent="0.2">
      <c r="B1837" s="77"/>
    </row>
    <row r="1838" spans="2:2" x14ac:dyDescent="0.2">
      <c r="B1838" s="77"/>
    </row>
    <row r="1839" spans="2:2" x14ac:dyDescent="0.2">
      <c r="B1839" s="77"/>
    </row>
    <row r="1840" spans="2:2" x14ac:dyDescent="0.2">
      <c r="B1840" s="77"/>
    </row>
    <row r="1841" spans="2:2" x14ac:dyDescent="0.2">
      <c r="B1841" s="77"/>
    </row>
    <row r="1842" spans="2:2" x14ac:dyDescent="0.2">
      <c r="B1842" s="77"/>
    </row>
    <row r="1843" spans="2:2" x14ac:dyDescent="0.2">
      <c r="B1843" s="77"/>
    </row>
    <row r="1844" spans="2:2" x14ac:dyDescent="0.2">
      <c r="B1844" s="77"/>
    </row>
    <row r="1845" spans="2:2" x14ac:dyDescent="0.2">
      <c r="B1845" s="77"/>
    </row>
    <row r="1846" spans="2:2" x14ac:dyDescent="0.2">
      <c r="B1846" s="77"/>
    </row>
    <row r="1847" spans="2:2" x14ac:dyDescent="0.2">
      <c r="B1847" s="77"/>
    </row>
    <row r="1848" spans="2:2" x14ac:dyDescent="0.2">
      <c r="B1848" s="77"/>
    </row>
    <row r="1849" spans="2:2" x14ac:dyDescent="0.2">
      <c r="B1849" s="77"/>
    </row>
    <row r="1850" spans="2:2" x14ac:dyDescent="0.2">
      <c r="B1850" s="77"/>
    </row>
    <row r="1851" spans="2:2" x14ac:dyDescent="0.2">
      <c r="B1851" s="77"/>
    </row>
    <row r="1852" spans="2:2" x14ac:dyDescent="0.2">
      <c r="B1852" s="77"/>
    </row>
    <row r="1853" spans="2:2" x14ac:dyDescent="0.2">
      <c r="B1853" s="77"/>
    </row>
    <row r="1854" spans="2:2" x14ac:dyDescent="0.2">
      <c r="B1854" s="77"/>
    </row>
    <row r="1855" spans="2:2" x14ac:dyDescent="0.2">
      <c r="B1855" s="77"/>
    </row>
    <row r="1856" spans="2:2" x14ac:dyDescent="0.2">
      <c r="B1856" s="77"/>
    </row>
    <row r="1857" spans="2:2" x14ac:dyDescent="0.2">
      <c r="B1857" s="77"/>
    </row>
    <row r="1858" spans="2:2" x14ac:dyDescent="0.2">
      <c r="B1858" s="77"/>
    </row>
    <row r="1859" spans="2:2" x14ac:dyDescent="0.2">
      <c r="B1859" s="77"/>
    </row>
    <row r="1860" spans="2:2" x14ac:dyDescent="0.2">
      <c r="B1860" s="77"/>
    </row>
    <row r="1861" spans="2:2" x14ac:dyDescent="0.2">
      <c r="B1861" s="77"/>
    </row>
    <row r="1862" spans="2:2" x14ac:dyDescent="0.2">
      <c r="B1862" s="77"/>
    </row>
    <row r="1863" spans="2:2" x14ac:dyDescent="0.2">
      <c r="B1863" s="77"/>
    </row>
    <row r="1864" spans="2:2" x14ac:dyDescent="0.2">
      <c r="B1864" s="77"/>
    </row>
    <row r="1865" spans="2:2" x14ac:dyDescent="0.2">
      <c r="B1865" s="77"/>
    </row>
    <row r="1866" spans="2:2" x14ac:dyDescent="0.2">
      <c r="B1866" s="77"/>
    </row>
    <row r="1867" spans="2:2" x14ac:dyDescent="0.2">
      <c r="B1867" s="77"/>
    </row>
    <row r="1868" spans="2:2" x14ac:dyDescent="0.2">
      <c r="B1868" s="77"/>
    </row>
    <row r="1869" spans="2:2" x14ac:dyDescent="0.2">
      <c r="B1869" s="77"/>
    </row>
    <row r="1870" spans="2:2" x14ac:dyDescent="0.2">
      <c r="B1870" s="77"/>
    </row>
    <row r="1871" spans="2:2" x14ac:dyDescent="0.2">
      <c r="B1871" s="77"/>
    </row>
    <row r="1872" spans="2:2" x14ac:dyDescent="0.2">
      <c r="B1872" s="77"/>
    </row>
    <row r="1873" spans="2:2" x14ac:dyDescent="0.2">
      <c r="B1873" s="77"/>
    </row>
    <row r="1874" spans="2:2" x14ac:dyDescent="0.2">
      <c r="B1874" s="77"/>
    </row>
    <row r="1875" spans="2:2" x14ac:dyDescent="0.2">
      <c r="B1875" s="77"/>
    </row>
    <row r="1876" spans="2:2" x14ac:dyDescent="0.2">
      <c r="B1876" s="77"/>
    </row>
    <row r="1877" spans="2:2" x14ac:dyDescent="0.2">
      <c r="B1877" s="77"/>
    </row>
    <row r="1878" spans="2:2" x14ac:dyDescent="0.2">
      <c r="B1878" s="77"/>
    </row>
    <row r="1879" spans="2:2" x14ac:dyDescent="0.2">
      <c r="B1879" s="77"/>
    </row>
    <row r="1880" spans="2:2" x14ac:dyDescent="0.2">
      <c r="B1880" s="77"/>
    </row>
    <row r="1881" spans="2:2" x14ac:dyDescent="0.2">
      <c r="B1881" s="77"/>
    </row>
    <row r="1882" spans="2:2" x14ac:dyDescent="0.2">
      <c r="B1882" s="77"/>
    </row>
    <row r="1883" spans="2:2" x14ac:dyDescent="0.2">
      <c r="B1883" s="77"/>
    </row>
    <row r="1884" spans="2:2" x14ac:dyDescent="0.2">
      <c r="B1884" s="77"/>
    </row>
    <row r="1885" spans="2:2" x14ac:dyDescent="0.2">
      <c r="B1885" s="77"/>
    </row>
    <row r="1886" spans="2:2" x14ac:dyDescent="0.2">
      <c r="B1886" s="77"/>
    </row>
    <row r="1887" spans="2:2" x14ac:dyDescent="0.2">
      <c r="B1887" s="77"/>
    </row>
    <row r="1888" spans="2:2" x14ac:dyDescent="0.2">
      <c r="B1888" s="77"/>
    </row>
    <row r="1889" spans="2:2" x14ac:dyDescent="0.2">
      <c r="B1889" s="77"/>
    </row>
    <row r="1890" spans="2:2" x14ac:dyDescent="0.2">
      <c r="B1890" s="77"/>
    </row>
    <row r="1891" spans="2:2" x14ac:dyDescent="0.2">
      <c r="B1891" s="77"/>
    </row>
    <row r="1892" spans="2:2" x14ac:dyDescent="0.2">
      <c r="B1892" s="77"/>
    </row>
    <row r="1893" spans="2:2" x14ac:dyDescent="0.2">
      <c r="B1893" s="77"/>
    </row>
    <row r="1894" spans="2:2" x14ac:dyDescent="0.2">
      <c r="B1894" s="77"/>
    </row>
    <row r="1895" spans="2:2" x14ac:dyDescent="0.2">
      <c r="B1895" s="77"/>
    </row>
    <row r="1896" spans="2:2" x14ac:dyDescent="0.2">
      <c r="B1896" s="77"/>
    </row>
    <row r="1897" spans="2:2" x14ac:dyDescent="0.2">
      <c r="B1897" s="77"/>
    </row>
    <row r="1898" spans="2:2" x14ac:dyDescent="0.2">
      <c r="B1898" s="77"/>
    </row>
    <row r="1899" spans="2:2" x14ac:dyDescent="0.2">
      <c r="B1899" s="77"/>
    </row>
    <row r="1900" spans="2:2" x14ac:dyDescent="0.2">
      <c r="B1900" s="77"/>
    </row>
    <row r="1901" spans="2:2" x14ac:dyDescent="0.2">
      <c r="B1901" s="77"/>
    </row>
    <row r="1902" spans="2:2" x14ac:dyDescent="0.2">
      <c r="B1902" s="77"/>
    </row>
    <row r="1903" spans="2:2" x14ac:dyDescent="0.2">
      <c r="B1903" s="77"/>
    </row>
    <row r="1904" spans="2:2" x14ac:dyDescent="0.2">
      <c r="B1904" s="77"/>
    </row>
    <row r="1905" spans="2:2" x14ac:dyDescent="0.2">
      <c r="B1905" s="77"/>
    </row>
    <row r="1906" spans="2:2" x14ac:dyDescent="0.2">
      <c r="B1906" s="77"/>
    </row>
    <row r="1907" spans="2:2" x14ac:dyDescent="0.2">
      <c r="B1907" s="77"/>
    </row>
    <row r="1908" spans="2:2" x14ac:dyDescent="0.2">
      <c r="B1908" s="77"/>
    </row>
    <row r="1909" spans="2:2" x14ac:dyDescent="0.2">
      <c r="B1909" s="77"/>
    </row>
    <row r="1910" spans="2:2" x14ac:dyDescent="0.2">
      <c r="B1910" s="77"/>
    </row>
    <row r="1911" spans="2:2" x14ac:dyDescent="0.2">
      <c r="B1911" s="77"/>
    </row>
    <row r="1912" spans="2:2" x14ac:dyDescent="0.2">
      <c r="B1912" s="77"/>
    </row>
    <row r="1913" spans="2:2" x14ac:dyDescent="0.2">
      <c r="B1913" s="77"/>
    </row>
    <row r="1914" spans="2:2" x14ac:dyDescent="0.2">
      <c r="B1914" s="77"/>
    </row>
    <row r="1915" spans="2:2" x14ac:dyDescent="0.2">
      <c r="B1915" s="77"/>
    </row>
    <row r="1916" spans="2:2" x14ac:dyDescent="0.2">
      <c r="B1916" s="77"/>
    </row>
    <row r="1917" spans="2:2" x14ac:dyDescent="0.2">
      <c r="B1917" s="77"/>
    </row>
    <row r="1918" spans="2:2" x14ac:dyDescent="0.2">
      <c r="B1918" s="77"/>
    </row>
    <row r="1919" spans="2:2" x14ac:dyDescent="0.2">
      <c r="B1919" s="77"/>
    </row>
    <row r="1920" spans="2:2" x14ac:dyDescent="0.2">
      <c r="B1920" s="77"/>
    </row>
    <row r="1921" spans="2:2" x14ac:dyDescent="0.2">
      <c r="B1921" s="77"/>
    </row>
    <row r="1922" spans="2:2" x14ac:dyDescent="0.2">
      <c r="B1922" s="77"/>
    </row>
    <row r="1923" spans="2:2" x14ac:dyDescent="0.2">
      <c r="B1923" s="77"/>
    </row>
    <row r="1924" spans="2:2" x14ac:dyDescent="0.2">
      <c r="B1924" s="77"/>
    </row>
    <row r="1925" spans="2:2" x14ac:dyDescent="0.2">
      <c r="B1925" s="77"/>
    </row>
    <row r="1926" spans="2:2" x14ac:dyDescent="0.2">
      <c r="B1926" s="77"/>
    </row>
    <row r="1927" spans="2:2" x14ac:dyDescent="0.2">
      <c r="B1927" s="77"/>
    </row>
    <row r="1928" spans="2:2" x14ac:dyDescent="0.2">
      <c r="B1928" s="77"/>
    </row>
    <row r="1929" spans="2:2" x14ac:dyDescent="0.2">
      <c r="B1929" s="77"/>
    </row>
    <row r="1930" spans="2:2" x14ac:dyDescent="0.2">
      <c r="B1930" s="77"/>
    </row>
    <row r="1931" spans="2:2" x14ac:dyDescent="0.2">
      <c r="B1931" s="77"/>
    </row>
    <row r="1932" spans="2:2" x14ac:dyDescent="0.2">
      <c r="B1932" s="77"/>
    </row>
    <row r="1933" spans="2:2" x14ac:dyDescent="0.2">
      <c r="B1933" s="77"/>
    </row>
    <row r="1934" spans="2:2" x14ac:dyDescent="0.2">
      <c r="B1934" s="77"/>
    </row>
    <row r="1935" spans="2:2" x14ac:dyDescent="0.2">
      <c r="B1935" s="77"/>
    </row>
    <row r="1936" spans="2:2" x14ac:dyDescent="0.2">
      <c r="B1936" s="77"/>
    </row>
    <row r="1937" spans="2:2" x14ac:dyDescent="0.2">
      <c r="B1937" s="77"/>
    </row>
    <row r="1938" spans="2:2" x14ac:dyDescent="0.2">
      <c r="B1938" s="77"/>
    </row>
    <row r="1939" spans="2:2" x14ac:dyDescent="0.2">
      <c r="B1939" s="77"/>
    </row>
    <row r="1940" spans="2:2" x14ac:dyDescent="0.2">
      <c r="B1940" s="77"/>
    </row>
    <row r="1941" spans="2:2" x14ac:dyDescent="0.2">
      <c r="B1941" s="77"/>
    </row>
    <row r="1942" spans="2:2" x14ac:dyDescent="0.2">
      <c r="B1942" s="77"/>
    </row>
    <row r="1943" spans="2:2" x14ac:dyDescent="0.2">
      <c r="B1943" s="77"/>
    </row>
    <row r="1944" spans="2:2" x14ac:dyDescent="0.2">
      <c r="B1944" s="77"/>
    </row>
    <row r="1945" spans="2:2" x14ac:dyDescent="0.2">
      <c r="B1945" s="77"/>
    </row>
    <row r="1946" spans="2:2" x14ac:dyDescent="0.2">
      <c r="B1946" s="77"/>
    </row>
    <row r="1947" spans="2:2" x14ac:dyDescent="0.2">
      <c r="B1947" s="77"/>
    </row>
    <row r="1948" spans="2:2" x14ac:dyDescent="0.2">
      <c r="B1948" s="77"/>
    </row>
    <row r="1949" spans="2:2" x14ac:dyDescent="0.2">
      <c r="B1949" s="77"/>
    </row>
    <row r="1950" spans="2:2" x14ac:dyDescent="0.2">
      <c r="B1950" s="77"/>
    </row>
    <row r="1951" spans="2:2" x14ac:dyDescent="0.2">
      <c r="B1951" s="77"/>
    </row>
    <row r="1952" spans="2:2" x14ac:dyDescent="0.2">
      <c r="B1952" s="77"/>
    </row>
    <row r="1953" spans="2:2" x14ac:dyDescent="0.2">
      <c r="B1953" s="77"/>
    </row>
    <row r="1954" spans="2:2" x14ac:dyDescent="0.2">
      <c r="B1954" s="77"/>
    </row>
    <row r="1955" spans="2:2" x14ac:dyDescent="0.2">
      <c r="B1955" s="77"/>
    </row>
    <row r="1956" spans="2:2" x14ac:dyDescent="0.2">
      <c r="B1956" s="77"/>
    </row>
    <row r="1957" spans="2:2" x14ac:dyDescent="0.2">
      <c r="B1957" s="77"/>
    </row>
    <row r="1958" spans="2:2" x14ac:dyDescent="0.2">
      <c r="B1958" s="77"/>
    </row>
    <row r="1959" spans="2:2" x14ac:dyDescent="0.2">
      <c r="B1959" s="77"/>
    </row>
    <row r="1960" spans="2:2" x14ac:dyDescent="0.2">
      <c r="B1960" s="77"/>
    </row>
    <row r="1961" spans="2:2" x14ac:dyDescent="0.2">
      <c r="B1961" s="77"/>
    </row>
    <row r="1962" spans="2:2" x14ac:dyDescent="0.2">
      <c r="B1962" s="77"/>
    </row>
    <row r="1963" spans="2:2" x14ac:dyDescent="0.2">
      <c r="B1963" s="77"/>
    </row>
    <row r="1964" spans="2:2" x14ac:dyDescent="0.2">
      <c r="B1964" s="77"/>
    </row>
    <row r="1965" spans="2:2" x14ac:dyDescent="0.2">
      <c r="B1965" s="77"/>
    </row>
    <row r="1966" spans="2:2" x14ac:dyDescent="0.2">
      <c r="B1966" s="77"/>
    </row>
    <row r="1967" spans="2:2" x14ac:dyDescent="0.2">
      <c r="B1967" s="77"/>
    </row>
    <row r="1968" spans="2:2" x14ac:dyDescent="0.2">
      <c r="B1968" s="77"/>
    </row>
    <row r="1969" spans="2:2" x14ac:dyDescent="0.2">
      <c r="B1969" s="77"/>
    </row>
    <row r="1970" spans="2:2" x14ac:dyDescent="0.2">
      <c r="B1970" s="77"/>
    </row>
    <row r="1971" spans="2:2" x14ac:dyDescent="0.2">
      <c r="B1971" s="77"/>
    </row>
    <row r="1972" spans="2:2" x14ac:dyDescent="0.2">
      <c r="B1972" s="77"/>
    </row>
    <row r="1973" spans="2:2" x14ac:dyDescent="0.2">
      <c r="B1973" s="77"/>
    </row>
    <row r="1974" spans="2:2" x14ac:dyDescent="0.2">
      <c r="B1974" s="77"/>
    </row>
    <row r="1975" spans="2:2" x14ac:dyDescent="0.2">
      <c r="B1975" s="77"/>
    </row>
    <row r="1976" spans="2:2" x14ac:dyDescent="0.2">
      <c r="B1976" s="77"/>
    </row>
    <row r="1977" spans="2:2" x14ac:dyDescent="0.2">
      <c r="B1977" s="77"/>
    </row>
    <row r="1978" spans="2:2" x14ac:dyDescent="0.2">
      <c r="B1978" s="77"/>
    </row>
    <row r="1979" spans="2:2" x14ac:dyDescent="0.2">
      <c r="B1979" s="77"/>
    </row>
    <row r="1980" spans="2:2" x14ac:dyDescent="0.2">
      <c r="B1980" s="77"/>
    </row>
    <row r="1981" spans="2:2" x14ac:dyDescent="0.2">
      <c r="B1981" s="77"/>
    </row>
    <row r="1982" spans="2:2" x14ac:dyDescent="0.2">
      <c r="B1982" s="77"/>
    </row>
    <row r="1983" spans="2:2" x14ac:dyDescent="0.2">
      <c r="B1983" s="77"/>
    </row>
    <row r="1984" spans="2:2" x14ac:dyDescent="0.2">
      <c r="B1984" s="77"/>
    </row>
    <row r="1985" spans="2:2" x14ac:dyDescent="0.2">
      <c r="B1985" s="77"/>
    </row>
    <row r="1986" spans="2:2" x14ac:dyDescent="0.2">
      <c r="B1986" s="77"/>
    </row>
    <row r="1987" spans="2:2" x14ac:dyDescent="0.2">
      <c r="B1987" s="77"/>
    </row>
    <row r="1988" spans="2:2" x14ac:dyDescent="0.2">
      <c r="B1988" s="77"/>
    </row>
    <row r="1989" spans="2:2" x14ac:dyDescent="0.2">
      <c r="B1989" s="77"/>
    </row>
    <row r="1990" spans="2:2" x14ac:dyDescent="0.2">
      <c r="B1990" s="77"/>
    </row>
    <row r="1991" spans="2:2" x14ac:dyDescent="0.2">
      <c r="B1991" s="77"/>
    </row>
    <row r="1992" spans="2:2" x14ac:dyDescent="0.2">
      <c r="B1992" s="77"/>
    </row>
    <row r="1993" spans="2:2" x14ac:dyDescent="0.2">
      <c r="B1993" s="77"/>
    </row>
    <row r="1994" spans="2:2" x14ac:dyDescent="0.2">
      <c r="B1994" s="77"/>
    </row>
    <row r="1995" spans="2:2" x14ac:dyDescent="0.2">
      <c r="B1995" s="77"/>
    </row>
    <row r="1996" spans="2:2" x14ac:dyDescent="0.2">
      <c r="B1996" s="77"/>
    </row>
    <row r="1997" spans="2:2" x14ac:dyDescent="0.2">
      <c r="B1997" s="77"/>
    </row>
    <row r="1998" spans="2:2" x14ac:dyDescent="0.2">
      <c r="B1998" s="77"/>
    </row>
    <row r="1999" spans="2:2" x14ac:dyDescent="0.2">
      <c r="B1999" s="77"/>
    </row>
    <row r="2000" spans="2:2" x14ac:dyDescent="0.2">
      <c r="B2000" s="77"/>
    </row>
    <row r="2001" spans="2:2" x14ac:dyDescent="0.2">
      <c r="B2001" s="77"/>
    </row>
    <row r="2002" spans="2:2" x14ac:dyDescent="0.2">
      <c r="B2002" s="77"/>
    </row>
    <row r="2003" spans="2:2" x14ac:dyDescent="0.2">
      <c r="B2003" s="77"/>
    </row>
    <row r="2004" spans="2:2" x14ac:dyDescent="0.2">
      <c r="B2004" s="77"/>
    </row>
    <row r="2005" spans="2:2" x14ac:dyDescent="0.2">
      <c r="B2005" s="77"/>
    </row>
    <row r="2006" spans="2:2" x14ac:dyDescent="0.2">
      <c r="B2006" s="77"/>
    </row>
    <row r="2007" spans="2:2" x14ac:dyDescent="0.2">
      <c r="B2007" s="77"/>
    </row>
    <row r="2008" spans="2:2" x14ac:dyDescent="0.2">
      <c r="B2008" s="77"/>
    </row>
    <row r="2009" spans="2:2" x14ac:dyDescent="0.2">
      <c r="B2009" s="77"/>
    </row>
    <row r="2010" spans="2:2" x14ac:dyDescent="0.2">
      <c r="B2010" s="77"/>
    </row>
    <row r="2011" spans="2:2" x14ac:dyDescent="0.2">
      <c r="B2011" s="77"/>
    </row>
    <row r="2012" spans="2:2" x14ac:dyDescent="0.2">
      <c r="B2012" s="77"/>
    </row>
    <row r="2013" spans="2:2" x14ac:dyDescent="0.2">
      <c r="B2013" s="77"/>
    </row>
    <row r="2014" spans="2:2" x14ac:dyDescent="0.2">
      <c r="B2014" s="77"/>
    </row>
    <row r="2015" spans="2:2" x14ac:dyDescent="0.2">
      <c r="B2015" s="77"/>
    </row>
    <row r="2016" spans="2:2" x14ac:dyDescent="0.2">
      <c r="B2016" s="77"/>
    </row>
    <row r="2017" spans="2:2" x14ac:dyDescent="0.2">
      <c r="B2017" s="77"/>
    </row>
    <row r="2018" spans="2:2" x14ac:dyDescent="0.2">
      <c r="B2018" s="77"/>
    </row>
    <row r="2019" spans="2:2" x14ac:dyDescent="0.2">
      <c r="B2019" s="77"/>
    </row>
    <row r="2020" spans="2:2" x14ac:dyDescent="0.2">
      <c r="B2020" s="77"/>
    </row>
    <row r="2021" spans="2:2" x14ac:dyDescent="0.2">
      <c r="B2021" s="77"/>
    </row>
    <row r="2022" spans="2:2" x14ac:dyDescent="0.2">
      <c r="B2022" s="77"/>
    </row>
    <row r="2023" spans="2:2" x14ac:dyDescent="0.2">
      <c r="B2023" s="77"/>
    </row>
    <row r="2024" spans="2:2" x14ac:dyDescent="0.2">
      <c r="B2024" s="77"/>
    </row>
    <row r="2025" spans="2:2" x14ac:dyDescent="0.2">
      <c r="B2025" s="77"/>
    </row>
    <row r="2026" spans="2:2" x14ac:dyDescent="0.2">
      <c r="B2026" s="77"/>
    </row>
    <row r="2027" spans="2:2" x14ac:dyDescent="0.2">
      <c r="B2027" s="77"/>
    </row>
    <row r="2028" spans="2:2" x14ac:dyDescent="0.2">
      <c r="B2028" s="77"/>
    </row>
    <row r="2029" spans="2:2" x14ac:dyDescent="0.2">
      <c r="B2029" s="77"/>
    </row>
    <row r="2030" spans="2:2" x14ac:dyDescent="0.2">
      <c r="B2030" s="77"/>
    </row>
    <row r="2031" spans="2:2" x14ac:dyDescent="0.2">
      <c r="B2031" s="77"/>
    </row>
    <row r="2032" spans="2:2" x14ac:dyDescent="0.2">
      <c r="B2032" s="77"/>
    </row>
    <row r="2033" spans="2:2" x14ac:dyDescent="0.2">
      <c r="B2033" s="77"/>
    </row>
    <row r="2034" spans="2:2" x14ac:dyDescent="0.2">
      <c r="B2034" s="77"/>
    </row>
    <row r="2035" spans="2:2" x14ac:dyDescent="0.2">
      <c r="B2035" s="77"/>
    </row>
    <row r="2036" spans="2:2" x14ac:dyDescent="0.2">
      <c r="B2036" s="77"/>
    </row>
    <row r="2037" spans="2:2" x14ac:dyDescent="0.2">
      <c r="B2037" s="77"/>
    </row>
    <row r="2038" spans="2:2" x14ac:dyDescent="0.2">
      <c r="B2038" s="77"/>
    </row>
    <row r="2039" spans="2:2" x14ac:dyDescent="0.2">
      <c r="B2039" s="77"/>
    </row>
    <row r="2040" spans="2:2" x14ac:dyDescent="0.2">
      <c r="B2040" s="77"/>
    </row>
    <row r="2041" spans="2:2" x14ac:dyDescent="0.2">
      <c r="B2041" s="77"/>
    </row>
    <row r="2042" spans="2:2" x14ac:dyDescent="0.2">
      <c r="B2042" s="77"/>
    </row>
    <row r="2043" spans="2:2" x14ac:dyDescent="0.2">
      <c r="B2043" s="77"/>
    </row>
    <row r="2044" spans="2:2" x14ac:dyDescent="0.2">
      <c r="B2044" s="77"/>
    </row>
    <row r="2045" spans="2:2" x14ac:dyDescent="0.2">
      <c r="B2045" s="77"/>
    </row>
    <row r="2046" spans="2:2" x14ac:dyDescent="0.2">
      <c r="B2046" s="77"/>
    </row>
    <row r="2047" spans="2:2" x14ac:dyDescent="0.2">
      <c r="B2047" s="77"/>
    </row>
    <row r="2048" spans="2:2" x14ac:dyDescent="0.2">
      <c r="B2048" s="77"/>
    </row>
    <row r="2049" spans="2:2" x14ac:dyDescent="0.2">
      <c r="B2049" s="77"/>
    </row>
    <row r="2050" spans="2:2" x14ac:dyDescent="0.2">
      <c r="B2050" s="77"/>
    </row>
    <row r="2051" spans="2:2" x14ac:dyDescent="0.2">
      <c r="B2051" s="77"/>
    </row>
    <row r="2052" spans="2:2" x14ac:dyDescent="0.2">
      <c r="B2052" s="77"/>
    </row>
    <row r="2053" spans="2:2" x14ac:dyDescent="0.2">
      <c r="B2053" s="77"/>
    </row>
    <row r="2054" spans="2:2" x14ac:dyDescent="0.2">
      <c r="B2054" s="77"/>
    </row>
    <row r="2055" spans="2:2" x14ac:dyDescent="0.2">
      <c r="B2055" s="77"/>
    </row>
    <row r="2056" spans="2:2" x14ac:dyDescent="0.2">
      <c r="B2056" s="77"/>
    </row>
    <row r="2057" spans="2:2" x14ac:dyDescent="0.2">
      <c r="B2057" s="77"/>
    </row>
    <row r="2058" spans="2:2" x14ac:dyDescent="0.2">
      <c r="B2058" s="77"/>
    </row>
    <row r="2059" spans="2:2" x14ac:dyDescent="0.2">
      <c r="B2059" s="77"/>
    </row>
    <row r="2060" spans="2:2" x14ac:dyDescent="0.2">
      <c r="B2060" s="77"/>
    </row>
    <row r="2061" spans="2:2" x14ac:dyDescent="0.2">
      <c r="B2061" s="77"/>
    </row>
    <row r="2062" spans="2:2" x14ac:dyDescent="0.2">
      <c r="B2062" s="77"/>
    </row>
    <row r="2063" spans="2:2" x14ac:dyDescent="0.2">
      <c r="B2063" s="77"/>
    </row>
    <row r="2064" spans="2:2" x14ac:dyDescent="0.2">
      <c r="B2064" s="77"/>
    </row>
    <row r="2065" spans="2:2" x14ac:dyDescent="0.2">
      <c r="B2065" s="77"/>
    </row>
    <row r="2066" spans="2:2" x14ac:dyDescent="0.2">
      <c r="B2066" s="77"/>
    </row>
    <row r="2067" spans="2:2" x14ac:dyDescent="0.2">
      <c r="B2067" s="77"/>
    </row>
    <row r="2068" spans="2:2" x14ac:dyDescent="0.2">
      <c r="B2068" s="77"/>
    </row>
    <row r="2069" spans="2:2" x14ac:dyDescent="0.2">
      <c r="B2069" s="77"/>
    </row>
    <row r="2070" spans="2:2" x14ac:dyDescent="0.2">
      <c r="B2070" s="77"/>
    </row>
    <row r="2071" spans="2:2" x14ac:dyDescent="0.2">
      <c r="B2071" s="77"/>
    </row>
    <row r="2072" spans="2:2" x14ac:dyDescent="0.2">
      <c r="B2072" s="77"/>
    </row>
    <row r="2073" spans="2:2" x14ac:dyDescent="0.2">
      <c r="B2073" s="77"/>
    </row>
    <row r="2074" spans="2:2" x14ac:dyDescent="0.2">
      <c r="B2074" s="77"/>
    </row>
    <row r="2075" spans="2:2" x14ac:dyDescent="0.2">
      <c r="B2075" s="77"/>
    </row>
    <row r="2076" spans="2:2" x14ac:dyDescent="0.2">
      <c r="B2076" s="77"/>
    </row>
    <row r="2077" spans="2:2" x14ac:dyDescent="0.2">
      <c r="B2077" s="77"/>
    </row>
    <row r="2078" spans="2:2" x14ac:dyDescent="0.2">
      <c r="B2078" s="77"/>
    </row>
    <row r="2079" spans="2:2" x14ac:dyDescent="0.2">
      <c r="B2079" s="77"/>
    </row>
    <row r="2080" spans="2:2" x14ac:dyDescent="0.2">
      <c r="B2080" s="77"/>
    </row>
    <row r="2081" spans="2:2" x14ac:dyDescent="0.2">
      <c r="B2081" s="77"/>
    </row>
    <row r="2082" spans="2:2" x14ac:dyDescent="0.2">
      <c r="B2082" s="77"/>
    </row>
    <row r="2083" spans="2:2" x14ac:dyDescent="0.2">
      <c r="B2083" s="77"/>
    </row>
    <row r="2084" spans="2:2" x14ac:dyDescent="0.2">
      <c r="B2084" s="77"/>
    </row>
    <row r="2085" spans="2:2" x14ac:dyDescent="0.2">
      <c r="B2085" s="77"/>
    </row>
    <row r="2086" spans="2:2" x14ac:dyDescent="0.2">
      <c r="B2086" s="77"/>
    </row>
    <row r="2087" spans="2:2" x14ac:dyDescent="0.2">
      <c r="B2087" s="77"/>
    </row>
    <row r="2088" spans="2:2" x14ac:dyDescent="0.2">
      <c r="B2088" s="77"/>
    </row>
    <row r="2089" spans="2:2" x14ac:dyDescent="0.2">
      <c r="B2089" s="77"/>
    </row>
    <row r="2090" spans="2:2" x14ac:dyDescent="0.2">
      <c r="B2090" s="77"/>
    </row>
    <row r="2091" spans="2:2" x14ac:dyDescent="0.2">
      <c r="B2091" s="77"/>
    </row>
    <row r="2092" spans="2:2" x14ac:dyDescent="0.2">
      <c r="B2092" s="77"/>
    </row>
    <row r="2093" spans="2:2" x14ac:dyDescent="0.2">
      <c r="B2093" s="77"/>
    </row>
    <row r="2094" spans="2:2" x14ac:dyDescent="0.2">
      <c r="B2094" s="77"/>
    </row>
    <row r="2095" spans="2:2" x14ac:dyDescent="0.2">
      <c r="B2095" s="77"/>
    </row>
    <row r="2096" spans="2:2" x14ac:dyDescent="0.2">
      <c r="B2096" s="77"/>
    </row>
    <row r="2097" spans="2:2" x14ac:dyDescent="0.2">
      <c r="B2097" s="77"/>
    </row>
    <row r="2098" spans="2:2" x14ac:dyDescent="0.2">
      <c r="B2098" s="77"/>
    </row>
    <row r="2099" spans="2:2" x14ac:dyDescent="0.2">
      <c r="B2099" s="77"/>
    </row>
    <row r="2100" spans="2:2" x14ac:dyDescent="0.2">
      <c r="B2100" s="77"/>
    </row>
    <row r="2101" spans="2:2" x14ac:dyDescent="0.2">
      <c r="B2101" s="77"/>
    </row>
    <row r="2102" spans="2:2" x14ac:dyDescent="0.2">
      <c r="B2102" s="77"/>
    </row>
    <row r="2103" spans="2:2" x14ac:dyDescent="0.2">
      <c r="B2103" s="77"/>
    </row>
    <row r="2104" spans="2:2" x14ac:dyDescent="0.2">
      <c r="B2104" s="77"/>
    </row>
    <row r="2105" spans="2:2" x14ac:dyDescent="0.2">
      <c r="B2105" s="77"/>
    </row>
    <row r="2106" spans="2:2" x14ac:dyDescent="0.2">
      <c r="B2106" s="77"/>
    </row>
    <row r="2107" spans="2:2" x14ac:dyDescent="0.2">
      <c r="B2107" s="77"/>
    </row>
    <row r="2108" spans="2:2" x14ac:dyDescent="0.2">
      <c r="B2108" s="77"/>
    </row>
    <row r="2109" spans="2:2" x14ac:dyDescent="0.2">
      <c r="B2109" s="77"/>
    </row>
    <row r="2110" spans="2:2" x14ac:dyDescent="0.2">
      <c r="B2110" s="77"/>
    </row>
    <row r="2111" spans="2:2" x14ac:dyDescent="0.2">
      <c r="B2111" s="77"/>
    </row>
    <row r="2112" spans="2:2" x14ac:dyDescent="0.2">
      <c r="B2112" s="77"/>
    </row>
    <row r="2113" spans="2:2" x14ac:dyDescent="0.2">
      <c r="B2113" s="77"/>
    </row>
    <row r="2114" spans="2:2" x14ac:dyDescent="0.2">
      <c r="B2114" s="77"/>
    </row>
    <row r="2115" spans="2:2" x14ac:dyDescent="0.2">
      <c r="B2115" s="77"/>
    </row>
    <row r="2116" spans="2:2" x14ac:dyDescent="0.2">
      <c r="B2116" s="77"/>
    </row>
    <row r="2117" spans="2:2" x14ac:dyDescent="0.2">
      <c r="B2117" s="77"/>
    </row>
    <row r="2118" spans="2:2" x14ac:dyDescent="0.2">
      <c r="B2118" s="77"/>
    </row>
    <row r="2119" spans="2:2" x14ac:dyDescent="0.2">
      <c r="B2119" s="77"/>
    </row>
    <row r="2120" spans="2:2" x14ac:dyDescent="0.2">
      <c r="B2120" s="77"/>
    </row>
    <row r="2121" spans="2:2" x14ac:dyDescent="0.2">
      <c r="B2121" s="77"/>
    </row>
    <row r="2122" spans="2:2" x14ac:dyDescent="0.2">
      <c r="B2122" s="77"/>
    </row>
    <row r="2123" spans="2:2" x14ac:dyDescent="0.2">
      <c r="B2123" s="77"/>
    </row>
    <row r="2124" spans="2:2" x14ac:dyDescent="0.2">
      <c r="B2124" s="77"/>
    </row>
    <row r="2125" spans="2:2" x14ac:dyDescent="0.2">
      <c r="B2125" s="77"/>
    </row>
    <row r="2126" spans="2:2" x14ac:dyDescent="0.2">
      <c r="B2126" s="77"/>
    </row>
    <row r="2127" spans="2:2" x14ac:dyDescent="0.2">
      <c r="B2127" s="77"/>
    </row>
    <row r="2128" spans="2:2" x14ac:dyDescent="0.2">
      <c r="B2128" s="77"/>
    </row>
    <row r="2129" spans="2:2" x14ac:dyDescent="0.2">
      <c r="B2129" s="77"/>
    </row>
    <row r="2130" spans="2:2" x14ac:dyDescent="0.2">
      <c r="B2130" s="77"/>
    </row>
    <row r="2131" spans="2:2" x14ac:dyDescent="0.2">
      <c r="B2131" s="77"/>
    </row>
    <row r="2132" spans="2:2" x14ac:dyDescent="0.2">
      <c r="B2132" s="77"/>
    </row>
    <row r="2133" spans="2:2" x14ac:dyDescent="0.2">
      <c r="B2133" s="77"/>
    </row>
    <row r="2134" spans="2:2" x14ac:dyDescent="0.2">
      <c r="B2134" s="77"/>
    </row>
    <row r="2135" spans="2:2" x14ac:dyDescent="0.2">
      <c r="B2135" s="77"/>
    </row>
    <row r="2136" spans="2:2" x14ac:dyDescent="0.2">
      <c r="B2136" s="77"/>
    </row>
    <row r="2137" spans="2:2" x14ac:dyDescent="0.2">
      <c r="B2137" s="77"/>
    </row>
    <row r="2138" spans="2:2" x14ac:dyDescent="0.2">
      <c r="B2138" s="77"/>
    </row>
    <row r="2139" spans="2:2" x14ac:dyDescent="0.2">
      <c r="B2139" s="77"/>
    </row>
    <row r="2140" spans="2:2" x14ac:dyDescent="0.2">
      <c r="B2140" s="77"/>
    </row>
    <row r="2141" spans="2:2" x14ac:dyDescent="0.2">
      <c r="B2141" s="77"/>
    </row>
    <row r="2142" spans="2:2" x14ac:dyDescent="0.2">
      <c r="B2142" s="77"/>
    </row>
    <row r="2143" spans="2:2" x14ac:dyDescent="0.2">
      <c r="B2143" s="77"/>
    </row>
    <row r="2144" spans="2:2" x14ac:dyDescent="0.2">
      <c r="B2144" s="77"/>
    </row>
    <row r="2145" spans="2:2" x14ac:dyDescent="0.2">
      <c r="B2145" s="77"/>
    </row>
    <row r="2146" spans="2:2" x14ac:dyDescent="0.2">
      <c r="B2146" s="77"/>
    </row>
    <row r="2147" spans="2:2" x14ac:dyDescent="0.2">
      <c r="B2147" s="77"/>
    </row>
    <row r="2148" spans="2:2" x14ac:dyDescent="0.2">
      <c r="B2148" s="77"/>
    </row>
    <row r="2149" spans="2:2" x14ac:dyDescent="0.2">
      <c r="B2149" s="77"/>
    </row>
    <row r="2150" spans="2:2" x14ac:dyDescent="0.2">
      <c r="B2150" s="77"/>
    </row>
    <row r="2151" spans="2:2" x14ac:dyDescent="0.2">
      <c r="B2151" s="77"/>
    </row>
    <row r="2152" spans="2:2" x14ac:dyDescent="0.2">
      <c r="B2152" s="77"/>
    </row>
    <row r="2153" spans="2:2" x14ac:dyDescent="0.2">
      <c r="B2153" s="77"/>
    </row>
    <row r="2154" spans="2:2" x14ac:dyDescent="0.2">
      <c r="B2154" s="77"/>
    </row>
    <row r="2155" spans="2:2" x14ac:dyDescent="0.2">
      <c r="B2155" s="77"/>
    </row>
    <row r="2156" spans="2:2" x14ac:dyDescent="0.2">
      <c r="B2156" s="77"/>
    </row>
    <row r="2157" spans="2:2" x14ac:dyDescent="0.2">
      <c r="B2157" s="77"/>
    </row>
    <row r="2158" spans="2:2" x14ac:dyDescent="0.2">
      <c r="B2158" s="77"/>
    </row>
    <row r="2159" spans="2:2" x14ac:dyDescent="0.2">
      <c r="B2159" s="77"/>
    </row>
    <row r="2160" spans="2:2" x14ac:dyDescent="0.2">
      <c r="B2160" s="77"/>
    </row>
    <row r="2161" spans="2:2" x14ac:dyDescent="0.2">
      <c r="B2161" s="77"/>
    </row>
    <row r="2162" spans="2:2" x14ac:dyDescent="0.2">
      <c r="B2162" s="77"/>
    </row>
    <row r="2163" spans="2:2" x14ac:dyDescent="0.2">
      <c r="B2163" s="77"/>
    </row>
    <row r="2164" spans="2:2" x14ac:dyDescent="0.2">
      <c r="B2164" s="77"/>
    </row>
    <row r="2165" spans="2:2" x14ac:dyDescent="0.2">
      <c r="B2165" s="77"/>
    </row>
    <row r="2166" spans="2:2" x14ac:dyDescent="0.2">
      <c r="B2166" s="77"/>
    </row>
    <row r="2167" spans="2:2" x14ac:dyDescent="0.2">
      <c r="B2167" s="77"/>
    </row>
    <row r="2168" spans="2:2" x14ac:dyDescent="0.2">
      <c r="B2168" s="77"/>
    </row>
    <row r="2169" spans="2:2" x14ac:dyDescent="0.2">
      <c r="B2169" s="77"/>
    </row>
    <row r="2170" spans="2:2" x14ac:dyDescent="0.2">
      <c r="B2170" s="77"/>
    </row>
    <row r="2171" spans="2:2" x14ac:dyDescent="0.2">
      <c r="B2171" s="77"/>
    </row>
    <row r="2172" spans="2:2" x14ac:dyDescent="0.2">
      <c r="B2172" s="77"/>
    </row>
    <row r="2173" spans="2:2" x14ac:dyDescent="0.2">
      <c r="B2173" s="77"/>
    </row>
    <row r="2174" spans="2:2" x14ac:dyDescent="0.2">
      <c r="B2174" s="77"/>
    </row>
    <row r="2175" spans="2:2" x14ac:dyDescent="0.2">
      <c r="B2175" s="77"/>
    </row>
    <row r="2176" spans="2:2" x14ac:dyDescent="0.2">
      <c r="B2176" s="77"/>
    </row>
    <row r="2177" spans="2:2" x14ac:dyDescent="0.2">
      <c r="B2177" s="77"/>
    </row>
    <row r="2178" spans="2:2" x14ac:dyDescent="0.2">
      <c r="B2178" s="77"/>
    </row>
    <row r="2179" spans="2:2" x14ac:dyDescent="0.2">
      <c r="B2179" s="77"/>
    </row>
    <row r="2180" spans="2:2" x14ac:dyDescent="0.2">
      <c r="B2180" s="77"/>
    </row>
    <row r="2181" spans="2:2" x14ac:dyDescent="0.2">
      <c r="B2181" s="77"/>
    </row>
    <row r="2182" spans="2:2" x14ac:dyDescent="0.2">
      <c r="B2182" s="77"/>
    </row>
    <row r="2183" spans="2:2" x14ac:dyDescent="0.2">
      <c r="B2183" s="77"/>
    </row>
    <row r="2184" spans="2:2" x14ac:dyDescent="0.2">
      <c r="B2184" s="77"/>
    </row>
    <row r="2185" spans="2:2" x14ac:dyDescent="0.2">
      <c r="B2185" s="77"/>
    </row>
    <row r="2186" spans="2:2" x14ac:dyDescent="0.2">
      <c r="B2186" s="77"/>
    </row>
    <row r="2187" spans="2:2" x14ac:dyDescent="0.2">
      <c r="B2187" s="77"/>
    </row>
    <row r="2188" spans="2:2" x14ac:dyDescent="0.2">
      <c r="B2188" s="77"/>
    </row>
    <row r="2189" spans="2:2" x14ac:dyDescent="0.2">
      <c r="B2189" s="77"/>
    </row>
    <row r="2190" spans="2:2" x14ac:dyDescent="0.2">
      <c r="B2190" s="77"/>
    </row>
    <row r="2191" spans="2:2" x14ac:dyDescent="0.2">
      <c r="B2191" s="77"/>
    </row>
    <row r="2192" spans="2:2" x14ac:dyDescent="0.2">
      <c r="B2192" s="77"/>
    </row>
    <row r="2193" spans="2:2" x14ac:dyDescent="0.2">
      <c r="B2193" s="77"/>
    </row>
    <row r="2194" spans="2:2" x14ac:dyDescent="0.2">
      <c r="B2194" s="77"/>
    </row>
    <row r="2195" spans="2:2" x14ac:dyDescent="0.2">
      <c r="B2195" s="77"/>
    </row>
    <row r="2196" spans="2:2" x14ac:dyDescent="0.2">
      <c r="B2196" s="77"/>
    </row>
    <row r="2197" spans="2:2" x14ac:dyDescent="0.2">
      <c r="B2197" s="77"/>
    </row>
  </sheetData>
  <mergeCells count="3">
    <mergeCell ref="A5:D5"/>
    <mergeCell ref="A6:D6"/>
    <mergeCell ref="D8:F8"/>
  </mergeCells>
  <printOptions gridLines="1"/>
  <pageMargins left="0.5" right="0.5" top="0.5" bottom="0.5" header="0.5" footer="0.5"/>
  <pageSetup scale="62" orientation="landscape" r:id="rId1"/>
  <headerFooter alignWithMargins="0">
    <oddFooter>&amp;C&amp;P&amp;R&amp;D</oddFooter>
  </headerFooter>
  <rowBreaks count="11" manualBreakCount="11">
    <brk id="43" max="16383" man="1"/>
    <brk id="75" max="16383" man="1"/>
    <brk id="102" max="16383" man="1"/>
    <brk id="115" max="16383" man="1"/>
    <brk id="146" max="16383" man="1"/>
    <brk id="185" max="16383" man="1"/>
    <brk id="210" max="16383" man="1"/>
    <brk id="235" max="7" man="1"/>
    <brk id="239" max="16383" man="1"/>
    <brk id="280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Budget 2026</vt:lpstr>
      <vt:lpstr>BUDGET</vt:lpstr>
      <vt:lpstr>'Budget 2026'!Print_Area</vt:lpstr>
      <vt:lpstr>'Budget 2026'!Print_Area_MI</vt:lpstr>
      <vt:lpstr>'Budget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Klemmer</dc:creator>
  <cp:lastModifiedBy>Brenda Klemmer</cp:lastModifiedBy>
  <dcterms:created xsi:type="dcterms:W3CDTF">2025-11-05T13:49:24Z</dcterms:created>
  <dcterms:modified xsi:type="dcterms:W3CDTF">2025-11-06T20:00:57Z</dcterms:modified>
</cp:coreProperties>
</file>